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Основное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30" i="1" l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O6" i="1"/>
  <c r="N6" i="1"/>
  <c r="N31" i="1" s="1"/>
  <c r="O31" i="1" s="1"/>
  <c r="M6" i="1"/>
  <c r="L6" i="1"/>
  <c r="L31" i="1" s="1"/>
  <c r="M31" i="1" s="1"/>
  <c r="K6" i="1"/>
  <c r="J6" i="1"/>
  <c r="J31" i="1" s="1"/>
  <c r="K31" i="1" s="1"/>
  <c r="I6" i="1"/>
  <c r="H6" i="1"/>
  <c r="H31" i="1" s="1"/>
  <c r="I31" i="1" s="1"/>
  <c r="G6" i="1"/>
  <c r="F6" i="1"/>
  <c r="F31" i="1" s="1"/>
  <c r="G31" i="1" s="1"/>
  <c r="E6" i="1"/>
  <c r="D6" i="1"/>
  <c r="D31" i="1" s="1"/>
  <c r="E31" i="1" s="1"/>
  <c r="C6" i="1"/>
  <c r="B6" i="1"/>
  <c r="B31" i="1" s="1"/>
  <c r="C31" i="1" s="1"/>
</calcChain>
</file>

<file path=xl/sharedStrings.xml><?xml version="1.0" encoding="utf-8"?>
<sst xmlns="http://schemas.openxmlformats.org/spreadsheetml/2006/main" count="252" uniqueCount="48">
  <si>
    <t>Средний балл участников ЕГЭ-2022</t>
  </si>
  <si>
    <t>по МОУО Ульяновской области</t>
  </si>
  <si>
    <t>Муниципальный орган управления образованием</t>
  </si>
  <si>
    <t xml:space="preserve"> Русский язык</t>
  </si>
  <si>
    <t xml:space="preserve"> Математика базовая</t>
  </si>
  <si>
    <t xml:space="preserve"> Математика профильная</t>
  </si>
  <si>
    <t xml:space="preserve"> Физика</t>
  </si>
  <si>
    <t xml:space="preserve"> Химия</t>
  </si>
  <si>
    <t xml:space="preserve">  Информатика и ИКТ</t>
  </si>
  <si>
    <t xml:space="preserve"> Биология</t>
  </si>
  <si>
    <t xml:space="preserve"> кол-во</t>
  </si>
  <si>
    <t xml:space="preserve"> ср. балл</t>
  </si>
  <si>
    <t xml:space="preserve"> ср. процент</t>
  </si>
  <si>
    <t>Города Ульяновска</t>
  </si>
  <si>
    <t>Города Димитровграда</t>
  </si>
  <si>
    <t>Барышского района</t>
  </si>
  <si>
    <t>Вешкаймского района</t>
  </si>
  <si>
    <t>Инзенского района</t>
  </si>
  <si>
    <t>Карсунского района</t>
  </si>
  <si>
    <t>Кузоватовского района</t>
  </si>
  <si>
    <t>Майнского района</t>
  </si>
  <si>
    <t>Мелекесского района</t>
  </si>
  <si>
    <t>Николаевского района</t>
  </si>
  <si>
    <t>Новомалыклинского района</t>
  </si>
  <si>
    <t>Новоспасского района</t>
  </si>
  <si>
    <t>Павловского района</t>
  </si>
  <si>
    <t>Радищевского района</t>
  </si>
  <si>
    <t>Сенгилеевского района</t>
  </si>
  <si>
    <t>Старокулаткинского района</t>
  </si>
  <si>
    <t>Старомайнского района</t>
  </si>
  <si>
    <t>Сурского района</t>
  </si>
  <si>
    <t>Тереньгульского района</t>
  </si>
  <si>
    <t>Ульяновского района</t>
  </si>
  <si>
    <t>Цильнинского района</t>
  </si>
  <si>
    <t>Чердаклинского района</t>
  </si>
  <si>
    <t>Базарносызганского района</t>
  </si>
  <si>
    <t>Города Новоульяновска</t>
  </si>
  <si>
    <t>Министерство образования Ульяновской области</t>
  </si>
  <si>
    <t>Итого по региону:</t>
  </si>
  <si>
    <t xml:space="preserve"> История</t>
  </si>
  <si>
    <t xml:space="preserve"> География</t>
  </si>
  <si>
    <t xml:space="preserve"> Английский язык</t>
  </si>
  <si>
    <t xml:space="preserve"> Немецкий язык</t>
  </si>
  <si>
    <t xml:space="preserve"> Французский язык</t>
  </si>
  <si>
    <t xml:space="preserve"> Испанский  язык</t>
  </si>
  <si>
    <t xml:space="preserve"> Обществозна-ние</t>
  </si>
  <si>
    <t xml:space="preserve"> Литература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</si>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</sst>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2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sz val="9"/>
      <name val="Arial Cyr"/>
      <charset val="204"/>
    </font>
    <font>
      <b/>
      <i/>
      <sz val="9"/>
      <name val="Arial Cyr"/>
      <charset val="204"/>
    </font>
    <font>
      <b/>
      <i/>
      <sz val="10"/>
      <name val="Arial Cyr"/>
      <charset val="204"/>
    </font>
    <font>
      <sz val="14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1" fillId="0" borderId="7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0" fillId="0" borderId="13" xfId="0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right" indent="1"/>
    </xf>
    <xf numFmtId="0" fontId="6" fillId="0" borderId="24" xfId="0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textRotation="90" wrapText="1"/>
    </xf>
    <xf numFmtId="0" fontId="3" fillId="0" borderId="3" xfId="0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27" xfId="0" applyFont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rednybal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Основное"/>
      <sheetName val="rus"/>
      <sheetName val="matbaz"/>
      <sheetName val="matprof"/>
      <sheetName val="fiz"/>
      <sheetName val="him"/>
      <sheetName val="info"/>
      <sheetName val="bio"/>
      <sheetName val="Лист6"/>
      <sheetName val="Лист2"/>
      <sheetName val="srednybal_1"/>
    </sheetNames>
    <sheetDataSet>
      <sheetData sheetId="0"/>
      <sheetData sheetId="1"/>
      <sheetData sheetId="2">
        <row r="2">
          <cell r="A2">
            <v>1</v>
          </cell>
          <cell r="B2">
            <v>2987</v>
          </cell>
          <cell r="C2" t="str">
            <v>Русский язык</v>
          </cell>
          <cell r="D2">
            <v>202280</v>
          </cell>
          <cell r="E2">
            <v>67.720120522263144</v>
          </cell>
        </row>
        <row r="3">
          <cell r="A3">
            <v>2</v>
          </cell>
          <cell r="B3">
            <v>453</v>
          </cell>
          <cell r="C3" t="str">
            <v>Русский язык</v>
          </cell>
          <cell r="D3">
            <v>33032</v>
          </cell>
          <cell r="E3">
            <v>72.918322295805737</v>
          </cell>
        </row>
        <row r="4">
          <cell r="A4">
            <v>3</v>
          </cell>
          <cell r="B4">
            <v>113</v>
          </cell>
          <cell r="C4" t="str">
            <v>Русский язык</v>
          </cell>
          <cell r="D4">
            <v>7536</v>
          </cell>
          <cell r="E4">
            <v>66.690265486725664</v>
          </cell>
        </row>
        <row r="5">
          <cell r="A5">
            <v>4</v>
          </cell>
          <cell r="B5">
            <v>58</v>
          </cell>
          <cell r="C5" t="str">
            <v>Русский язык</v>
          </cell>
          <cell r="D5">
            <v>3576</v>
          </cell>
          <cell r="E5">
            <v>61.655172413793103</v>
          </cell>
        </row>
        <row r="6">
          <cell r="A6">
            <v>5</v>
          </cell>
          <cell r="B6">
            <v>122</v>
          </cell>
          <cell r="C6" t="str">
            <v>Русский язык</v>
          </cell>
          <cell r="D6">
            <v>7766</v>
          </cell>
          <cell r="E6">
            <v>63.655737704918032</v>
          </cell>
        </row>
        <row r="7">
          <cell r="A7">
            <v>6</v>
          </cell>
          <cell r="B7">
            <v>79</v>
          </cell>
          <cell r="C7" t="str">
            <v>Русский язык</v>
          </cell>
          <cell r="D7">
            <v>5148</v>
          </cell>
          <cell r="E7">
            <v>65.164556962025316</v>
          </cell>
        </row>
        <row r="8">
          <cell r="A8">
            <v>7</v>
          </cell>
          <cell r="B8">
            <v>39</v>
          </cell>
          <cell r="C8" t="str">
            <v>Русский язык</v>
          </cell>
          <cell r="D8">
            <v>2323</v>
          </cell>
          <cell r="E8">
            <v>59.564102564102562</v>
          </cell>
        </row>
        <row r="9">
          <cell r="A9">
            <v>8</v>
          </cell>
          <cell r="B9">
            <v>60</v>
          </cell>
          <cell r="C9" t="str">
            <v>Русский язык</v>
          </cell>
          <cell r="D9">
            <v>3766</v>
          </cell>
          <cell r="E9">
            <v>62.766666666666666</v>
          </cell>
        </row>
        <row r="10">
          <cell r="A10">
            <v>9</v>
          </cell>
          <cell r="B10">
            <v>74</v>
          </cell>
          <cell r="C10" t="str">
            <v>Русский язык</v>
          </cell>
          <cell r="D10">
            <v>5059</v>
          </cell>
          <cell r="E10">
            <v>68.36486486486487</v>
          </cell>
        </row>
        <row r="11">
          <cell r="A11">
            <v>10</v>
          </cell>
          <cell r="B11">
            <v>66</v>
          </cell>
          <cell r="C11" t="str">
            <v>Русский язык</v>
          </cell>
          <cell r="D11">
            <v>4322</v>
          </cell>
          <cell r="E11">
            <v>65.484848484848484</v>
          </cell>
        </row>
        <row r="12">
          <cell r="A12">
            <v>11</v>
          </cell>
          <cell r="B12">
            <v>25</v>
          </cell>
          <cell r="C12" t="str">
            <v>Русский язык</v>
          </cell>
          <cell r="D12">
            <v>1768</v>
          </cell>
          <cell r="E12">
            <v>70.72</v>
          </cell>
        </row>
        <row r="13">
          <cell r="A13">
            <v>12</v>
          </cell>
          <cell r="B13">
            <v>98</v>
          </cell>
          <cell r="C13" t="str">
            <v>Русский язык</v>
          </cell>
          <cell r="D13">
            <v>6348</v>
          </cell>
          <cell r="E13">
            <v>64.775510204081627</v>
          </cell>
        </row>
        <row r="14">
          <cell r="A14">
            <v>13</v>
          </cell>
          <cell r="B14">
            <v>32</v>
          </cell>
          <cell r="C14" t="str">
            <v>Русский язык</v>
          </cell>
          <cell r="D14">
            <v>2053</v>
          </cell>
          <cell r="E14">
            <v>64.15625</v>
          </cell>
        </row>
        <row r="15">
          <cell r="A15">
            <v>14</v>
          </cell>
          <cell r="B15">
            <v>34</v>
          </cell>
          <cell r="C15" t="str">
            <v>Русский язык</v>
          </cell>
          <cell r="D15">
            <v>2336</v>
          </cell>
          <cell r="E15">
            <v>68.705882352941174</v>
          </cell>
        </row>
        <row r="16">
          <cell r="A16">
            <v>15</v>
          </cell>
          <cell r="B16">
            <v>63</v>
          </cell>
          <cell r="C16" t="str">
            <v>Русский язык</v>
          </cell>
          <cell r="D16">
            <v>3946</v>
          </cell>
          <cell r="E16">
            <v>62.634920634920633</v>
          </cell>
        </row>
        <row r="17">
          <cell r="A17">
            <v>16</v>
          </cell>
          <cell r="B17">
            <v>31</v>
          </cell>
          <cell r="C17" t="str">
            <v>Русский язык</v>
          </cell>
          <cell r="D17">
            <v>1722</v>
          </cell>
          <cell r="E17">
            <v>55.548387096774192</v>
          </cell>
        </row>
        <row r="18">
          <cell r="A18">
            <v>17</v>
          </cell>
          <cell r="B18">
            <v>53</v>
          </cell>
          <cell r="C18" t="str">
            <v>Русский язык</v>
          </cell>
          <cell r="D18">
            <v>3160</v>
          </cell>
          <cell r="E18">
            <v>59.622641509433961</v>
          </cell>
        </row>
        <row r="19">
          <cell r="A19">
            <v>18</v>
          </cell>
          <cell r="B19">
            <v>39</v>
          </cell>
          <cell r="C19" t="str">
            <v>Русский язык</v>
          </cell>
          <cell r="D19">
            <v>2488</v>
          </cell>
          <cell r="E19">
            <v>63.794871794871796</v>
          </cell>
        </row>
        <row r="20">
          <cell r="A20">
            <v>19</v>
          </cell>
          <cell r="B20">
            <v>36</v>
          </cell>
          <cell r="C20" t="str">
            <v>Русский язык</v>
          </cell>
          <cell r="D20">
            <v>2065</v>
          </cell>
          <cell r="E20">
            <v>57.361111111111114</v>
          </cell>
        </row>
        <row r="21">
          <cell r="A21">
            <v>20</v>
          </cell>
          <cell r="B21">
            <v>145</v>
          </cell>
          <cell r="C21" t="str">
            <v>Русский язык</v>
          </cell>
          <cell r="D21">
            <v>9245</v>
          </cell>
          <cell r="E21">
            <v>63.758620689655174</v>
          </cell>
        </row>
        <row r="22">
          <cell r="A22">
            <v>21</v>
          </cell>
          <cell r="B22">
            <v>92</v>
          </cell>
          <cell r="C22" t="str">
            <v>Русский язык</v>
          </cell>
          <cell r="D22">
            <v>6078</v>
          </cell>
          <cell r="E22">
            <v>66.065217391304344</v>
          </cell>
        </row>
        <row r="23">
          <cell r="A23">
            <v>22</v>
          </cell>
          <cell r="B23">
            <v>128</v>
          </cell>
          <cell r="C23" t="str">
            <v>Русский язык</v>
          </cell>
          <cell r="D23">
            <v>8319</v>
          </cell>
          <cell r="E23">
            <v>64.9921875</v>
          </cell>
        </row>
        <row r="24">
          <cell r="A24">
            <v>24</v>
          </cell>
          <cell r="B24">
            <v>32</v>
          </cell>
          <cell r="C24" t="str">
            <v>Русский язык</v>
          </cell>
          <cell r="D24">
            <v>2021</v>
          </cell>
          <cell r="E24">
            <v>63.15625</v>
          </cell>
        </row>
        <row r="25">
          <cell r="A25">
            <v>31</v>
          </cell>
          <cell r="B25">
            <v>46</v>
          </cell>
          <cell r="C25" t="str">
            <v>Русский язык</v>
          </cell>
          <cell r="D25">
            <v>3141</v>
          </cell>
          <cell r="E25">
            <v>68.282608695652172</v>
          </cell>
        </row>
        <row r="26">
          <cell r="A26">
            <v>73</v>
          </cell>
          <cell r="B26">
            <v>5</v>
          </cell>
          <cell r="C26" t="str">
            <v>Русский язык</v>
          </cell>
          <cell r="D26">
            <v>365</v>
          </cell>
          <cell r="E26">
            <v>73</v>
          </cell>
        </row>
      </sheetData>
      <sheetData sheetId="3">
        <row r="2">
          <cell r="A2">
            <v>1</v>
          </cell>
          <cell r="B2">
            <v>1545</v>
          </cell>
          <cell r="C2" t="str">
            <v>Математика базовая</v>
          </cell>
          <cell r="D2">
            <v>107905</v>
          </cell>
          <cell r="E2">
            <v>69.841423948220068</v>
          </cell>
        </row>
        <row r="3">
          <cell r="A3">
            <v>2</v>
          </cell>
          <cell r="B3">
            <v>213</v>
          </cell>
          <cell r="C3" t="str">
            <v>Математика базовая</v>
          </cell>
          <cell r="D3">
            <v>16256</v>
          </cell>
          <cell r="E3">
            <v>76.319248826291073</v>
          </cell>
        </row>
        <row r="4">
          <cell r="A4">
            <v>3</v>
          </cell>
          <cell r="B4">
            <v>65</v>
          </cell>
          <cell r="C4" t="str">
            <v>Математика базовая</v>
          </cell>
          <cell r="D4">
            <v>4586</v>
          </cell>
          <cell r="E4">
            <v>70.553846153846152</v>
          </cell>
        </row>
        <row r="5">
          <cell r="A5">
            <v>4</v>
          </cell>
          <cell r="B5">
            <v>41</v>
          </cell>
          <cell r="C5" t="str">
            <v>Математика базовая</v>
          </cell>
          <cell r="D5">
            <v>2643</v>
          </cell>
          <cell r="E5">
            <v>64.463414634146346</v>
          </cell>
        </row>
        <row r="6">
          <cell r="A6">
            <v>5</v>
          </cell>
          <cell r="B6">
            <v>80</v>
          </cell>
          <cell r="C6" t="str">
            <v>Математика базовая</v>
          </cell>
          <cell r="D6">
            <v>5546</v>
          </cell>
          <cell r="E6">
            <v>69.325000000000003</v>
          </cell>
        </row>
        <row r="7">
          <cell r="A7">
            <v>6</v>
          </cell>
          <cell r="B7">
            <v>36</v>
          </cell>
          <cell r="C7" t="str">
            <v>Математика базовая</v>
          </cell>
          <cell r="D7">
            <v>2362</v>
          </cell>
          <cell r="E7">
            <v>65.611111111111114</v>
          </cell>
        </row>
        <row r="8">
          <cell r="A8">
            <v>7</v>
          </cell>
          <cell r="B8">
            <v>10</v>
          </cell>
          <cell r="C8" t="str">
            <v>Математика базовая</v>
          </cell>
          <cell r="D8">
            <v>547</v>
          </cell>
          <cell r="E8">
            <v>54.7</v>
          </cell>
        </row>
        <row r="9">
          <cell r="A9">
            <v>8</v>
          </cell>
          <cell r="B9">
            <v>43</v>
          </cell>
          <cell r="C9" t="str">
            <v>Математика базовая</v>
          </cell>
          <cell r="D9">
            <v>2864</v>
          </cell>
          <cell r="E9">
            <v>66.604651162790702</v>
          </cell>
        </row>
        <row r="10">
          <cell r="A10">
            <v>9</v>
          </cell>
          <cell r="B10">
            <v>42</v>
          </cell>
          <cell r="C10" t="str">
            <v>Математика базовая</v>
          </cell>
          <cell r="D10">
            <v>3193</v>
          </cell>
          <cell r="E10">
            <v>76.023809523809518</v>
          </cell>
        </row>
        <row r="11">
          <cell r="A11">
            <v>10</v>
          </cell>
          <cell r="B11">
            <v>37</v>
          </cell>
          <cell r="C11" t="str">
            <v>Математика базовая</v>
          </cell>
          <cell r="D11">
            <v>2779</v>
          </cell>
          <cell r="E11">
            <v>75.108108108108112</v>
          </cell>
        </row>
        <row r="12">
          <cell r="A12">
            <v>11</v>
          </cell>
          <cell r="B12">
            <v>15</v>
          </cell>
          <cell r="C12" t="str">
            <v>Математика базовая</v>
          </cell>
          <cell r="D12">
            <v>1205</v>
          </cell>
          <cell r="E12">
            <v>80.333333333333329</v>
          </cell>
        </row>
        <row r="13">
          <cell r="A13">
            <v>12</v>
          </cell>
          <cell r="B13">
            <v>48</v>
          </cell>
          <cell r="C13" t="str">
            <v>Математика базовая</v>
          </cell>
          <cell r="D13">
            <v>3689</v>
          </cell>
          <cell r="E13">
            <v>76.854166666666671</v>
          </cell>
        </row>
        <row r="14">
          <cell r="A14">
            <v>13</v>
          </cell>
          <cell r="B14">
            <v>17</v>
          </cell>
          <cell r="C14" t="str">
            <v>Математика базовая</v>
          </cell>
          <cell r="D14">
            <v>1224</v>
          </cell>
          <cell r="E14">
            <v>72</v>
          </cell>
        </row>
        <row r="15">
          <cell r="A15">
            <v>14</v>
          </cell>
          <cell r="B15">
            <v>27</v>
          </cell>
          <cell r="C15" t="str">
            <v>Математика базовая</v>
          </cell>
          <cell r="D15">
            <v>2166</v>
          </cell>
          <cell r="E15">
            <v>80.222222222222229</v>
          </cell>
        </row>
        <row r="16">
          <cell r="A16">
            <v>15</v>
          </cell>
          <cell r="B16">
            <v>32</v>
          </cell>
          <cell r="C16" t="str">
            <v>Математика базовая</v>
          </cell>
          <cell r="D16">
            <v>2392</v>
          </cell>
          <cell r="E16">
            <v>74.75</v>
          </cell>
        </row>
        <row r="17">
          <cell r="A17">
            <v>16</v>
          </cell>
          <cell r="B17">
            <v>19</v>
          </cell>
          <cell r="C17" t="str">
            <v>Математика базовая</v>
          </cell>
          <cell r="D17">
            <v>1526</v>
          </cell>
          <cell r="E17">
            <v>80.315789473684205</v>
          </cell>
        </row>
        <row r="18">
          <cell r="A18">
            <v>17</v>
          </cell>
          <cell r="B18">
            <v>27</v>
          </cell>
          <cell r="C18" t="str">
            <v>Математика базовая</v>
          </cell>
          <cell r="D18">
            <v>1683</v>
          </cell>
          <cell r="E18">
            <v>62.333333333333336</v>
          </cell>
        </row>
        <row r="19">
          <cell r="A19">
            <v>18</v>
          </cell>
          <cell r="B19">
            <v>27</v>
          </cell>
          <cell r="C19" t="str">
            <v>Математика базовая</v>
          </cell>
          <cell r="D19">
            <v>1925</v>
          </cell>
          <cell r="E19">
            <v>71.296296296296291</v>
          </cell>
        </row>
        <row r="20">
          <cell r="A20">
            <v>19</v>
          </cell>
          <cell r="B20">
            <v>23</v>
          </cell>
          <cell r="C20" t="str">
            <v>Математика базовая</v>
          </cell>
          <cell r="D20">
            <v>1528</v>
          </cell>
          <cell r="E20">
            <v>66.434782608695656</v>
          </cell>
        </row>
        <row r="21">
          <cell r="A21">
            <v>20</v>
          </cell>
          <cell r="B21">
            <v>91</v>
          </cell>
          <cell r="C21" t="str">
            <v>Математика базовая</v>
          </cell>
          <cell r="D21">
            <v>6531</v>
          </cell>
          <cell r="E21">
            <v>71.769230769230774</v>
          </cell>
        </row>
        <row r="22">
          <cell r="A22">
            <v>21</v>
          </cell>
          <cell r="B22">
            <v>55</v>
          </cell>
          <cell r="C22" t="str">
            <v>Математика базовая</v>
          </cell>
          <cell r="D22">
            <v>3828</v>
          </cell>
          <cell r="E22">
            <v>69.599999999999994</v>
          </cell>
        </row>
        <row r="23">
          <cell r="A23">
            <v>22</v>
          </cell>
          <cell r="B23">
            <v>68</v>
          </cell>
          <cell r="C23" t="str">
            <v>Математика базовая</v>
          </cell>
          <cell r="D23">
            <v>4600</v>
          </cell>
          <cell r="E23">
            <v>67.647058823529406</v>
          </cell>
        </row>
        <row r="24">
          <cell r="A24">
            <v>24</v>
          </cell>
          <cell r="B24">
            <v>17</v>
          </cell>
          <cell r="C24" t="str">
            <v>Математика базовая</v>
          </cell>
          <cell r="D24">
            <v>1027</v>
          </cell>
          <cell r="E24">
            <v>60.411764705882355</v>
          </cell>
        </row>
        <row r="25">
          <cell r="A25">
            <v>31</v>
          </cell>
          <cell r="B25">
            <v>23</v>
          </cell>
          <cell r="C25" t="str">
            <v>Математика базовая</v>
          </cell>
          <cell r="D25">
            <v>1814</v>
          </cell>
          <cell r="E25">
            <v>78.869565217391298</v>
          </cell>
        </row>
      </sheetData>
      <sheetData sheetId="4">
        <row r="2">
          <cell r="A2">
            <v>1</v>
          </cell>
          <cell r="B2">
            <v>1508</v>
          </cell>
          <cell r="C2" t="str">
            <v>Математика профильная</v>
          </cell>
          <cell r="D2">
            <v>87949</v>
          </cell>
          <cell r="E2">
            <v>58.321618037135281</v>
          </cell>
        </row>
        <row r="3">
          <cell r="A3">
            <v>2</v>
          </cell>
          <cell r="B3">
            <v>228</v>
          </cell>
          <cell r="C3" t="str">
            <v>Математика профильная</v>
          </cell>
          <cell r="D3">
            <v>14184</v>
          </cell>
          <cell r="E3">
            <v>62.210526315789473</v>
          </cell>
        </row>
        <row r="4">
          <cell r="A4">
            <v>3</v>
          </cell>
          <cell r="B4">
            <v>48</v>
          </cell>
          <cell r="C4" t="str">
            <v>Математика профильная</v>
          </cell>
          <cell r="D4">
            <v>2707</v>
          </cell>
          <cell r="E4">
            <v>56.395833333333336</v>
          </cell>
        </row>
        <row r="5">
          <cell r="A5">
            <v>4</v>
          </cell>
          <cell r="B5">
            <v>18</v>
          </cell>
          <cell r="C5" t="str">
            <v>Математика профильная</v>
          </cell>
          <cell r="D5">
            <v>884</v>
          </cell>
          <cell r="E5">
            <v>49.111111111111114</v>
          </cell>
        </row>
        <row r="6">
          <cell r="A6">
            <v>5</v>
          </cell>
          <cell r="B6">
            <v>45</v>
          </cell>
          <cell r="C6" t="str">
            <v>Математика профильная</v>
          </cell>
          <cell r="D6">
            <v>2433</v>
          </cell>
          <cell r="E6">
            <v>54.06666666666667</v>
          </cell>
        </row>
        <row r="7">
          <cell r="A7">
            <v>6</v>
          </cell>
          <cell r="B7">
            <v>43</v>
          </cell>
          <cell r="C7" t="str">
            <v>Математика профильная</v>
          </cell>
          <cell r="D7">
            <v>2131</v>
          </cell>
          <cell r="E7">
            <v>49.558139534883722</v>
          </cell>
        </row>
        <row r="8">
          <cell r="A8">
            <v>7</v>
          </cell>
          <cell r="B8">
            <v>32</v>
          </cell>
          <cell r="C8" t="str">
            <v>Математика профильная</v>
          </cell>
          <cell r="D8">
            <v>1509</v>
          </cell>
          <cell r="E8">
            <v>47.15625</v>
          </cell>
        </row>
        <row r="9">
          <cell r="A9">
            <v>8</v>
          </cell>
          <cell r="B9">
            <v>18</v>
          </cell>
          <cell r="C9" t="str">
            <v>Математика профильная</v>
          </cell>
          <cell r="D9">
            <v>1134</v>
          </cell>
          <cell r="E9">
            <v>63</v>
          </cell>
        </row>
        <row r="10">
          <cell r="A10">
            <v>9</v>
          </cell>
          <cell r="B10">
            <v>32</v>
          </cell>
          <cell r="C10" t="str">
            <v>Математика профильная</v>
          </cell>
          <cell r="D10">
            <v>1745</v>
          </cell>
          <cell r="E10">
            <v>54.53125</v>
          </cell>
        </row>
        <row r="11">
          <cell r="A11">
            <v>10</v>
          </cell>
          <cell r="B11">
            <v>28</v>
          </cell>
          <cell r="C11" t="str">
            <v>Математика профильная</v>
          </cell>
          <cell r="D11">
            <v>1751</v>
          </cell>
          <cell r="E11">
            <v>62.535714285714285</v>
          </cell>
        </row>
        <row r="12">
          <cell r="A12">
            <v>11</v>
          </cell>
          <cell r="B12">
            <v>10</v>
          </cell>
          <cell r="C12" t="str">
            <v>Математика профильная</v>
          </cell>
          <cell r="D12">
            <v>555</v>
          </cell>
          <cell r="E12">
            <v>55.5</v>
          </cell>
        </row>
        <row r="13">
          <cell r="A13">
            <v>12</v>
          </cell>
          <cell r="B13">
            <v>50</v>
          </cell>
          <cell r="C13" t="str">
            <v>Математика профильная</v>
          </cell>
          <cell r="D13">
            <v>2790</v>
          </cell>
          <cell r="E13">
            <v>55.8</v>
          </cell>
        </row>
        <row r="14">
          <cell r="A14">
            <v>13</v>
          </cell>
          <cell r="B14">
            <v>16</v>
          </cell>
          <cell r="C14" t="str">
            <v>Математика профильная</v>
          </cell>
          <cell r="D14">
            <v>971</v>
          </cell>
          <cell r="E14">
            <v>60.6875</v>
          </cell>
        </row>
        <row r="15">
          <cell r="A15">
            <v>14</v>
          </cell>
          <cell r="B15">
            <v>8</v>
          </cell>
          <cell r="C15" t="str">
            <v>Математика профильная</v>
          </cell>
          <cell r="D15">
            <v>380</v>
          </cell>
          <cell r="E15">
            <v>47.5</v>
          </cell>
        </row>
        <row r="16">
          <cell r="A16">
            <v>15</v>
          </cell>
          <cell r="B16">
            <v>30</v>
          </cell>
          <cell r="C16" t="str">
            <v>Математика профильная</v>
          </cell>
          <cell r="D16">
            <v>1738</v>
          </cell>
          <cell r="E16">
            <v>57.93333333333333</v>
          </cell>
        </row>
        <row r="17">
          <cell r="A17">
            <v>16</v>
          </cell>
          <cell r="B17">
            <v>10</v>
          </cell>
          <cell r="C17" t="str">
            <v>Математика профильная</v>
          </cell>
          <cell r="D17">
            <v>638</v>
          </cell>
          <cell r="E17">
            <v>63.8</v>
          </cell>
        </row>
        <row r="18">
          <cell r="A18">
            <v>17</v>
          </cell>
          <cell r="B18">
            <v>28</v>
          </cell>
          <cell r="C18" t="str">
            <v>Математика профильная</v>
          </cell>
          <cell r="D18">
            <v>1484</v>
          </cell>
          <cell r="E18">
            <v>53</v>
          </cell>
        </row>
        <row r="19">
          <cell r="A19">
            <v>18</v>
          </cell>
          <cell r="B19">
            <v>11</v>
          </cell>
          <cell r="C19" t="str">
            <v>Математика профильная</v>
          </cell>
          <cell r="D19">
            <v>622</v>
          </cell>
          <cell r="E19">
            <v>56.545454545454547</v>
          </cell>
        </row>
        <row r="20">
          <cell r="A20">
            <v>19</v>
          </cell>
          <cell r="B20">
            <v>11</v>
          </cell>
          <cell r="C20" t="str">
            <v>Математика профильная</v>
          </cell>
          <cell r="D20">
            <v>572</v>
          </cell>
          <cell r="E20">
            <v>52</v>
          </cell>
        </row>
        <row r="21">
          <cell r="A21">
            <v>20</v>
          </cell>
          <cell r="B21">
            <v>56</v>
          </cell>
          <cell r="C21" t="str">
            <v>Математика профильная</v>
          </cell>
          <cell r="D21">
            <v>3212</v>
          </cell>
          <cell r="E21">
            <v>57.357142857142854</v>
          </cell>
        </row>
        <row r="22">
          <cell r="A22">
            <v>21</v>
          </cell>
          <cell r="B22">
            <v>37</v>
          </cell>
          <cell r="C22" t="str">
            <v>Математика профильная</v>
          </cell>
          <cell r="D22">
            <v>2235</v>
          </cell>
          <cell r="E22">
            <v>60.405405405405403</v>
          </cell>
        </row>
        <row r="23">
          <cell r="A23">
            <v>22</v>
          </cell>
          <cell r="B23">
            <v>65</v>
          </cell>
          <cell r="C23" t="str">
            <v>Математика профильная</v>
          </cell>
          <cell r="D23">
            <v>3543</v>
          </cell>
          <cell r="E23">
            <v>54.507692307692309</v>
          </cell>
        </row>
        <row r="24">
          <cell r="A24">
            <v>24</v>
          </cell>
          <cell r="B24">
            <v>15</v>
          </cell>
          <cell r="C24" t="str">
            <v>Математика профильная</v>
          </cell>
          <cell r="D24">
            <v>806</v>
          </cell>
          <cell r="E24">
            <v>53.733333333333334</v>
          </cell>
        </row>
        <row r="25">
          <cell r="A25">
            <v>31</v>
          </cell>
          <cell r="B25">
            <v>19</v>
          </cell>
          <cell r="C25" t="str">
            <v>Математика профильная</v>
          </cell>
          <cell r="D25">
            <v>1184</v>
          </cell>
          <cell r="E25">
            <v>62.315789473684212</v>
          </cell>
        </row>
        <row r="26">
          <cell r="A26">
            <v>73</v>
          </cell>
          <cell r="B26">
            <v>4</v>
          </cell>
          <cell r="C26" t="str">
            <v>Математика профильная</v>
          </cell>
          <cell r="D26">
            <v>160</v>
          </cell>
          <cell r="E26">
            <v>40</v>
          </cell>
        </row>
      </sheetData>
      <sheetData sheetId="5">
        <row r="2">
          <cell r="A2">
            <v>1</v>
          </cell>
          <cell r="B2">
            <v>613</v>
          </cell>
          <cell r="C2" t="str">
            <v>Физика</v>
          </cell>
          <cell r="D2">
            <v>30753</v>
          </cell>
          <cell r="E2">
            <v>50.168026101141926</v>
          </cell>
        </row>
        <row r="3">
          <cell r="A3">
            <v>2</v>
          </cell>
          <cell r="B3">
            <v>68</v>
          </cell>
          <cell r="C3" t="str">
            <v>Физика</v>
          </cell>
          <cell r="D3">
            <v>3778</v>
          </cell>
          <cell r="E3">
            <v>55.558823529411768</v>
          </cell>
        </row>
        <row r="4">
          <cell r="A4">
            <v>3</v>
          </cell>
          <cell r="B4">
            <v>26</v>
          </cell>
          <cell r="C4" t="str">
            <v>Физика</v>
          </cell>
          <cell r="D4">
            <v>1338</v>
          </cell>
          <cell r="E4">
            <v>51.46153846153846</v>
          </cell>
        </row>
        <row r="5">
          <cell r="A5">
            <v>4</v>
          </cell>
          <cell r="B5">
            <v>5</v>
          </cell>
          <cell r="C5" t="str">
            <v>Физика</v>
          </cell>
          <cell r="D5">
            <v>214</v>
          </cell>
          <cell r="E5">
            <v>42.8</v>
          </cell>
        </row>
        <row r="6">
          <cell r="A6">
            <v>5</v>
          </cell>
          <cell r="B6">
            <v>25</v>
          </cell>
          <cell r="C6" t="str">
            <v>Физика</v>
          </cell>
          <cell r="D6">
            <v>1131</v>
          </cell>
          <cell r="E6">
            <v>45.24</v>
          </cell>
        </row>
        <row r="7">
          <cell r="A7">
            <v>6</v>
          </cell>
          <cell r="B7">
            <v>19</v>
          </cell>
          <cell r="C7" t="str">
            <v>Физика</v>
          </cell>
          <cell r="D7">
            <v>817</v>
          </cell>
          <cell r="E7">
            <v>43</v>
          </cell>
        </row>
        <row r="8">
          <cell r="A8">
            <v>7</v>
          </cell>
          <cell r="B8">
            <v>9</v>
          </cell>
          <cell r="C8" t="str">
            <v>Физика</v>
          </cell>
          <cell r="D8">
            <v>422</v>
          </cell>
          <cell r="E8">
            <v>46.888888888888886</v>
          </cell>
        </row>
        <row r="9">
          <cell r="A9">
            <v>8</v>
          </cell>
          <cell r="B9">
            <v>11</v>
          </cell>
          <cell r="C9" t="str">
            <v>Физика</v>
          </cell>
          <cell r="D9">
            <v>572</v>
          </cell>
          <cell r="E9">
            <v>52</v>
          </cell>
        </row>
        <row r="10">
          <cell r="A10">
            <v>9</v>
          </cell>
          <cell r="B10">
            <v>15</v>
          </cell>
          <cell r="C10" t="str">
            <v>Физика</v>
          </cell>
          <cell r="D10">
            <v>748</v>
          </cell>
          <cell r="E10">
            <v>49.866666666666667</v>
          </cell>
        </row>
        <row r="11">
          <cell r="A11">
            <v>10</v>
          </cell>
          <cell r="B11">
            <v>9</v>
          </cell>
          <cell r="C11" t="str">
            <v>Физика</v>
          </cell>
          <cell r="D11">
            <v>490</v>
          </cell>
          <cell r="E11">
            <v>54.444444444444443</v>
          </cell>
        </row>
        <row r="12">
          <cell r="A12">
            <v>11</v>
          </cell>
          <cell r="B12">
            <v>4</v>
          </cell>
          <cell r="C12" t="str">
            <v>Физика</v>
          </cell>
          <cell r="D12">
            <v>178</v>
          </cell>
          <cell r="E12">
            <v>44.5</v>
          </cell>
        </row>
        <row r="13">
          <cell r="A13">
            <v>12</v>
          </cell>
          <cell r="B13">
            <v>29</v>
          </cell>
          <cell r="C13" t="str">
            <v>Физика</v>
          </cell>
          <cell r="D13">
            <v>1435</v>
          </cell>
          <cell r="E13">
            <v>49.482758620689658</v>
          </cell>
        </row>
        <row r="14">
          <cell r="A14">
            <v>13</v>
          </cell>
          <cell r="B14">
            <v>9</v>
          </cell>
          <cell r="C14" t="str">
            <v>Физика</v>
          </cell>
          <cell r="D14">
            <v>432</v>
          </cell>
          <cell r="E14">
            <v>48</v>
          </cell>
        </row>
        <row r="15">
          <cell r="A15">
            <v>14</v>
          </cell>
          <cell r="B15">
            <v>6</v>
          </cell>
          <cell r="C15" t="str">
            <v>Физика</v>
          </cell>
          <cell r="D15">
            <v>301</v>
          </cell>
          <cell r="E15">
            <v>50.166666666666664</v>
          </cell>
        </row>
        <row r="16">
          <cell r="A16">
            <v>15</v>
          </cell>
          <cell r="B16">
            <v>13</v>
          </cell>
          <cell r="C16" t="str">
            <v>Физика</v>
          </cell>
          <cell r="D16">
            <v>561</v>
          </cell>
          <cell r="E16">
            <v>43.153846153846153</v>
          </cell>
        </row>
        <row r="17">
          <cell r="A17">
            <v>16</v>
          </cell>
          <cell r="B17">
            <v>8</v>
          </cell>
          <cell r="C17" t="str">
            <v>Физика</v>
          </cell>
          <cell r="D17">
            <v>393</v>
          </cell>
          <cell r="E17">
            <v>49.125</v>
          </cell>
        </row>
        <row r="18">
          <cell r="A18">
            <v>17</v>
          </cell>
          <cell r="B18">
            <v>6</v>
          </cell>
          <cell r="C18" t="str">
            <v>Физика</v>
          </cell>
          <cell r="D18">
            <v>288</v>
          </cell>
          <cell r="E18">
            <v>48</v>
          </cell>
        </row>
        <row r="19">
          <cell r="A19">
            <v>18</v>
          </cell>
          <cell r="B19">
            <v>6</v>
          </cell>
          <cell r="C19" t="str">
            <v>Физика</v>
          </cell>
          <cell r="D19">
            <v>221</v>
          </cell>
          <cell r="E19">
            <v>36.833333333333336</v>
          </cell>
        </row>
        <row r="20">
          <cell r="A20">
            <v>19</v>
          </cell>
          <cell r="B20">
            <v>4</v>
          </cell>
          <cell r="C20" t="str">
            <v>Физика</v>
          </cell>
          <cell r="D20">
            <v>225</v>
          </cell>
          <cell r="E20">
            <v>56.25</v>
          </cell>
        </row>
        <row r="21">
          <cell r="A21">
            <v>20</v>
          </cell>
          <cell r="B21">
            <v>21</v>
          </cell>
          <cell r="C21" t="str">
            <v>Физика</v>
          </cell>
          <cell r="D21">
            <v>945</v>
          </cell>
          <cell r="E21">
            <v>45</v>
          </cell>
        </row>
        <row r="22">
          <cell r="A22">
            <v>21</v>
          </cell>
          <cell r="B22">
            <v>16</v>
          </cell>
          <cell r="C22" t="str">
            <v>Физика</v>
          </cell>
          <cell r="D22">
            <v>941</v>
          </cell>
          <cell r="E22">
            <v>58.8125</v>
          </cell>
        </row>
        <row r="23">
          <cell r="A23">
            <v>22</v>
          </cell>
          <cell r="B23">
            <v>26</v>
          </cell>
          <cell r="C23" t="str">
            <v>Физика</v>
          </cell>
          <cell r="D23">
            <v>1165</v>
          </cell>
          <cell r="E23">
            <v>44.807692307692307</v>
          </cell>
        </row>
        <row r="24">
          <cell r="A24">
            <v>24</v>
          </cell>
          <cell r="B24">
            <v>8</v>
          </cell>
          <cell r="C24" t="str">
            <v>Физика</v>
          </cell>
          <cell r="D24">
            <v>366</v>
          </cell>
          <cell r="E24">
            <v>45.75</v>
          </cell>
        </row>
        <row r="25">
          <cell r="A25">
            <v>31</v>
          </cell>
          <cell r="B25">
            <v>8</v>
          </cell>
          <cell r="C25" t="str">
            <v>Физика</v>
          </cell>
          <cell r="D25">
            <v>336</v>
          </cell>
          <cell r="E25">
            <v>42</v>
          </cell>
        </row>
        <row r="26">
          <cell r="A26">
            <v>73</v>
          </cell>
          <cell r="B26">
            <v>3</v>
          </cell>
          <cell r="C26" t="str">
            <v>Физика</v>
          </cell>
          <cell r="D26">
            <v>115</v>
          </cell>
          <cell r="E26">
            <v>38.333333333333336</v>
          </cell>
        </row>
      </sheetData>
      <sheetData sheetId="6">
        <row r="2">
          <cell r="A2">
            <v>1</v>
          </cell>
          <cell r="B2">
            <v>311</v>
          </cell>
          <cell r="C2" t="str">
            <v>Химия</v>
          </cell>
          <cell r="D2">
            <v>18012</v>
          </cell>
          <cell r="E2">
            <v>57.916398713826368</v>
          </cell>
        </row>
        <row r="3">
          <cell r="A3">
            <v>2</v>
          </cell>
          <cell r="B3">
            <v>70</v>
          </cell>
          <cell r="C3" t="str">
            <v>Химия</v>
          </cell>
          <cell r="D3">
            <v>4517</v>
          </cell>
          <cell r="E3">
            <v>64.528571428571425</v>
          </cell>
        </row>
        <row r="4">
          <cell r="A4">
            <v>3</v>
          </cell>
          <cell r="B4">
            <v>9</v>
          </cell>
          <cell r="C4" t="str">
            <v>Химия</v>
          </cell>
          <cell r="D4">
            <v>512</v>
          </cell>
          <cell r="E4">
            <v>56.888888888888886</v>
          </cell>
        </row>
        <row r="5">
          <cell r="A5">
            <v>4</v>
          </cell>
          <cell r="B5">
            <v>5</v>
          </cell>
          <cell r="C5" t="str">
            <v>Химия</v>
          </cell>
          <cell r="D5">
            <v>159</v>
          </cell>
          <cell r="E5">
            <v>31.8</v>
          </cell>
        </row>
        <row r="6">
          <cell r="A6">
            <v>5</v>
          </cell>
          <cell r="B6">
            <v>23</v>
          </cell>
          <cell r="C6" t="str">
            <v>Химия</v>
          </cell>
          <cell r="D6">
            <v>1220</v>
          </cell>
          <cell r="E6">
            <v>53.043478260869563</v>
          </cell>
        </row>
        <row r="7">
          <cell r="A7">
            <v>6</v>
          </cell>
          <cell r="B7">
            <v>6</v>
          </cell>
          <cell r="C7" t="str">
            <v>Химия</v>
          </cell>
          <cell r="D7">
            <v>238</v>
          </cell>
          <cell r="E7">
            <v>39.666666666666664</v>
          </cell>
        </row>
        <row r="8">
          <cell r="A8">
            <v>7</v>
          </cell>
          <cell r="B8">
            <v>1</v>
          </cell>
          <cell r="C8" t="str">
            <v>Химия</v>
          </cell>
          <cell r="D8">
            <v>4</v>
          </cell>
          <cell r="E8">
            <v>4</v>
          </cell>
        </row>
        <row r="9">
          <cell r="A9">
            <v>8</v>
          </cell>
          <cell r="B9">
            <v>2</v>
          </cell>
          <cell r="C9" t="str">
            <v>Химия</v>
          </cell>
          <cell r="D9">
            <v>138</v>
          </cell>
          <cell r="E9">
            <v>69</v>
          </cell>
        </row>
        <row r="10">
          <cell r="A10">
            <v>9</v>
          </cell>
          <cell r="B10">
            <v>11</v>
          </cell>
          <cell r="C10" t="str">
            <v>Химия</v>
          </cell>
          <cell r="D10">
            <v>698</v>
          </cell>
          <cell r="E10">
            <v>63.454545454545453</v>
          </cell>
        </row>
        <row r="11">
          <cell r="A11">
            <v>10</v>
          </cell>
          <cell r="B11">
            <v>8</v>
          </cell>
          <cell r="C11" t="str">
            <v>Химия</v>
          </cell>
          <cell r="D11">
            <v>317</v>
          </cell>
          <cell r="E11">
            <v>39.625</v>
          </cell>
        </row>
        <row r="12">
          <cell r="A12">
            <v>11</v>
          </cell>
          <cell r="B12">
            <v>8</v>
          </cell>
          <cell r="C12" t="str">
            <v>Химия</v>
          </cell>
          <cell r="D12">
            <v>530</v>
          </cell>
          <cell r="E12">
            <v>66.25</v>
          </cell>
        </row>
        <row r="13">
          <cell r="A13">
            <v>12</v>
          </cell>
          <cell r="B13">
            <v>11</v>
          </cell>
          <cell r="C13" t="str">
            <v>Химия</v>
          </cell>
          <cell r="D13">
            <v>598</v>
          </cell>
          <cell r="E13">
            <v>54.363636363636367</v>
          </cell>
        </row>
        <row r="14">
          <cell r="A14">
            <v>13</v>
          </cell>
          <cell r="B14">
            <v>5</v>
          </cell>
          <cell r="C14" t="str">
            <v>Химия</v>
          </cell>
          <cell r="D14">
            <v>123</v>
          </cell>
          <cell r="E14">
            <v>24.6</v>
          </cell>
        </row>
        <row r="15">
          <cell r="A15">
            <v>14</v>
          </cell>
          <cell r="B15">
            <v>9</v>
          </cell>
          <cell r="C15" t="str">
            <v>Химия</v>
          </cell>
          <cell r="D15">
            <v>546</v>
          </cell>
          <cell r="E15">
            <v>60.666666666666664</v>
          </cell>
        </row>
        <row r="16">
          <cell r="A16">
            <v>15</v>
          </cell>
          <cell r="B16">
            <v>5</v>
          </cell>
          <cell r="C16" t="str">
            <v>Химия</v>
          </cell>
          <cell r="D16">
            <v>315</v>
          </cell>
          <cell r="E16">
            <v>63</v>
          </cell>
        </row>
        <row r="17">
          <cell r="A17">
            <v>16</v>
          </cell>
          <cell r="B17">
            <v>9</v>
          </cell>
          <cell r="C17" t="str">
            <v>Химия</v>
          </cell>
          <cell r="D17">
            <v>340</v>
          </cell>
          <cell r="E17">
            <v>37.777777777777779</v>
          </cell>
        </row>
        <row r="18">
          <cell r="A18">
            <v>17</v>
          </cell>
          <cell r="B18">
            <v>8</v>
          </cell>
          <cell r="C18" t="str">
            <v>Химия</v>
          </cell>
          <cell r="D18">
            <v>279</v>
          </cell>
          <cell r="E18">
            <v>34.875</v>
          </cell>
        </row>
        <row r="19">
          <cell r="A19">
            <v>18</v>
          </cell>
          <cell r="B19">
            <v>8</v>
          </cell>
          <cell r="C19" t="str">
            <v>Химия</v>
          </cell>
          <cell r="D19">
            <v>317</v>
          </cell>
          <cell r="E19">
            <v>39.625</v>
          </cell>
        </row>
        <row r="20">
          <cell r="A20">
            <v>19</v>
          </cell>
          <cell r="B20">
            <v>2</v>
          </cell>
          <cell r="C20" t="str">
            <v>Химия</v>
          </cell>
          <cell r="D20">
            <v>92</v>
          </cell>
          <cell r="E20">
            <v>46</v>
          </cell>
        </row>
        <row r="21">
          <cell r="A21">
            <v>20</v>
          </cell>
          <cell r="B21">
            <v>16</v>
          </cell>
          <cell r="C21" t="str">
            <v>Химия</v>
          </cell>
          <cell r="D21">
            <v>793</v>
          </cell>
          <cell r="E21">
            <v>49.5625</v>
          </cell>
        </row>
        <row r="22">
          <cell r="A22">
            <v>21</v>
          </cell>
          <cell r="B22">
            <v>8</v>
          </cell>
          <cell r="C22" t="str">
            <v>Химия</v>
          </cell>
          <cell r="D22">
            <v>550</v>
          </cell>
          <cell r="E22">
            <v>68.75</v>
          </cell>
        </row>
        <row r="23">
          <cell r="A23">
            <v>22</v>
          </cell>
          <cell r="B23">
            <v>20</v>
          </cell>
          <cell r="C23" t="str">
            <v>Химия</v>
          </cell>
          <cell r="D23">
            <v>1056</v>
          </cell>
          <cell r="E23">
            <v>52.8</v>
          </cell>
        </row>
        <row r="24">
          <cell r="A24">
            <v>24</v>
          </cell>
          <cell r="B24">
            <v>4</v>
          </cell>
          <cell r="C24" t="str">
            <v>Химия</v>
          </cell>
          <cell r="D24">
            <v>212</v>
          </cell>
          <cell r="E24">
            <v>53</v>
          </cell>
        </row>
        <row r="25">
          <cell r="A25">
            <v>31</v>
          </cell>
          <cell r="B25">
            <v>4</v>
          </cell>
          <cell r="C25" t="str">
            <v>Химия</v>
          </cell>
          <cell r="D25">
            <v>183</v>
          </cell>
          <cell r="E25">
            <v>45.75</v>
          </cell>
        </row>
      </sheetData>
      <sheetData sheetId="7">
        <row r="2">
          <cell r="A2">
            <v>1</v>
          </cell>
          <cell r="B2">
            <v>671</v>
          </cell>
          <cell r="C2" t="str">
            <v>Информатика и ИКТ (КЕГЭ)</v>
          </cell>
          <cell r="D2">
            <v>37915</v>
          </cell>
          <cell r="E2">
            <v>56.505216095380028</v>
          </cell>
        </row>
        <row r="3">
          <cell r="A3">
            <v>2</v>
          </cell>
          <cell r="B3">
            <v>96</v>
          </cell>
          <cell r="C3" t="str">
            <v>Информатика и ИКТ (КЕГЭ)</v>
          </cell>
          <cell r="D3">
            <v>6011</v>
          </cell>
          <cell r="E3">
            <v>62.614583333333336</v>
          </cell>
        </row>
        <row r="4">
          <cell r="A4">
            <v>3</v>
          </cell>
          <cell r="B4">
            <v>12</v>
          </cell>
          <cell r="C4" t="str">
            <v>Информатика и ИКТ (КЕГЭ)</v>
          </cell>
          <cell r="D4">
            <v>617</v>
          </cell>
          <cell r="E4">
            <v>51.416666666666664</v>
          </cell>
        </row>
        <row r="5">
          <cell r="A5">
            <v>4</v>
          </cell>
          <cell r="B5">
            <v>4</v>
          </cell>
          <cell r="C5" t="str">
            <v>Информатика и ИКТ (КЕГЭ)</v>
          </cell>
          <cell r="D5">
            <v>221</v>
          </cell>
          <cell r="E5">
            <v>55.25</v>
          </cell>
        </row>
        <row r="6">
          <cell r="A6">
            <v>5</v>
          </cell>
          <cell r="B6">
            <v>14</v>
          </cell>
          <cell r="C6" t="str">
            <v>Информатика и ИКТ (КЕГЭ)</v>
          </cell>
          <cell r="D6">
            <v>671</v>
          </cell>
          <cell r="E6">
            <v>47.928571428571431</v>
          </cell>
        </row>
        <row r="7">
          <cell r="A7">
            <v>6</v>
          </cell>
          <cell r="B7">
            <v>11</v>
          </cell>
          <cell r="C7" t="str">
            <v>Информатика и ИКТ (КЕГЭ)</v>
          </cell>
          <cell r="D7">
            <v>600</v>
          </cell>
          <cell r="E7">
            <v>54.545454545454547</v>
          </cell>
        </row>
        <row r="8">
          <cell r="A8">
            <v>7</v>
          </cell>
          <cell r="B8">
            <v>7</v>
          </cell>
          <cell r="C8" t="str">
            <v>Информатика и ИКТ (КЕГЭ)</v>
          </cell>
          <cell r="D8">
            <v>388</v>
          </cell>
          <cell r="E8">
            <v>55.428571428571431</v>
          </cell>
        </row>
        <row r="9">
          <cell r="A9">
            <v>8</v>
          </cell>
          <cell r="B9">
            <v>4</v>
          </cell>
          <cell r="C9" t="str">
            <v>Информатика и ИКТ (КЕГЭ)</v>
          </cell>
          <cell r="D9">
            <v>189</v>
          </cell>
          <cell r="E9">
            <v>47.25</v>
          </cell>
        </row>
        <row r="10">
          <cell r="A10">
            <v>9</v>
          </cell>
          <cell r="B10">
            <v>5</v>
          </cell>
          <cell r="C10" t="str">
            <v>Информатика и ИКТ (КЕГЭ)</v>
          </cell>
          <cell r="D10">
            <v>340</v>
          </cell>
          <cell r="E10">
            <v>68</v>
          </cell>
        </row>
        <row r="11">
          <cell r="A11">
            <v>10</v>
          </cell>
          <cell r="B11">
            <v>5</v>
          </cell>
          <cell r="C11" t="str">
            <v>Информатика и ИКТ (КЕГЭ)</v>
          </cell>
          <cell r="D11">
            <v>255</v>
          </cell>
          <cell r="E11">
            <v>51</v>
          </cell>
        </row>
        <row r="12">
          <cell r="A12">
            <v>11</v>
          </cell>
          <cell r="B12">
            <v>1</v>
          </cell>
          <cell r="C12" t="str">
            <v>Информатика и ИКТ (КЕГЭ)</v>
          </cell>
          <cell r="D12">
            <v>14</v>
          </cell>
          <cell r="E12">
            <v>14</v>
          </cell>
        </row>
        <row r="13">
          <cell r="A13">
            <v>12</v>
          </cell>
          <cell r="B13">
            <v>5</v>
          </cell>
          <cell r="C13" t="str">
            <v>Информатика и ИКТ (КЕГЭ)</v>
          </cell>
          <cell r="D13">
            <v>255</v>
          </cell>
          <cell r="E13">
            <v>51</v>
          </cell>
        </row>
        <row r="14">
          <cell r="A14">
            <v>13</v>
          </cell>
          <cell r="B14">
            <v>2</v>
          </cell>
          <cell r="C14" t="str">
            <v>Информатика и ИКТ (КЕГЭ)</v>
          </cell>
          <cell r="D14">
            <v>90</v>
          </cell>
          <cell r="E14">
            <v>45</v>
          </cell>
        </row>
        <row r="15">
          <cell r="A15">
            <v>14</v>
          </cell>
          <cell r="B15">
            <v>1</v>
          </cell>
          <cell r="C15" t="str">
            <v>Информатика и ИКТ (КЕГЭ)</v>
          </cell>
          <cell r="D15">
            <v>34</v>
          </cell>
          <cell r="E15">
            <v>34</v>
          </cell>
        </row>
        <row r="16">
          <cell r="A16">
            <v>15</v>
          </cell>
          <cell r="B16">
            <v>5</v>
          </cell>
          <cell r="C16" t="str">
            <v>Информатика и ИКТ (КЕГЭ)</v>
          </cell>
          <cell r="D16">
            <v>295</v>
          </cell>
          <cell r="E16">
            <v>59</v>
          </cell>
        </row>
        <row r="17">
          <cell r="A17">
            <v>16</v>
          </cell>
          <cell r="B17">
            <v>4</v>
          </cell>
          <cell r="C17" t="str">
            <v>Информатика и ИКТ (КЕГЭ)</v>
          </cell>
          <cell r="D17">
            <v>164</v>
          </cell>
          <cell r="E17">
            <v>41</v>
          </cell>
        </row>
        <row r="18">
          <cell r="A18">
            <v>17</v>
          </cell>
          <cell r="B18">
            <v>8</v>
          </cell>
          <cell r="C18" t="str">
            <v>Информатика и ИКТ (КЕГЭ)</v>
          </cell>
          <cell r="D18">
            <v>464</v>
          </cell>
          <cell r="E18">
            <v>58</v>
          </cell>
        </row>
        <row r="19">
          <cell r="A19">
            <v>18</v>
          </cell>
          <cell r="B19">
            <v>3</v>
          </cell>
          <cell r="C19" t="str">
            <v>Информатика и ИКТ (КЕГЭ)</v>
          </cell>
          <cell r="D19">
            <v>164</v>
          </cell>
          <cell r="E19">
            <v>54.666666666666664</v>
          </cell>
        </row>
        <row r="20">
          <cell r="A20">
            <v>19</v>
          </cell>
          <cell r="B20">
            <v>1</v>
          </cell>
          <cell r="C20" t="str">
            <v>Информатика и ИКТ (КЕГЭ)</v>
          </cell>
          <cell r="D20">
            <v>34</v>
          </cell>
          <cell r="E20">
            <v>34</v>
          </cell>
        </row>
        <row r="21">
          <cell r="A21">
            <v>20</v>
          </cell>
          <cell r="B21">
            <v>11</v>
          </cell>
          <cell r="C21" t="str">
            <v>Информатика и ИКТ (КЕГЭ)</v>
          </cell>
          <cell r="D21">
            <v>545</v>
          </cell>
          <cell r="E21">
            <v>49.545454545454547</v>
          </cell>
        </row>
        <row r="22">
          <cell r="A22">
            <v>21</v>
          </cell>
          <cell r="B22">
            <v>10</v>
          </cell>
          <cell r="C22" t="str">
            <v>Информатика и ИКТ (КЕГЭ)</v>
          </cell>
          <cell r="D22">
            <v>559</v>
          </cell>
          <cell r="E22">
            <v>55.9</v>
          </cell>
        </row>
        <row r="23">
          <cell r="A23">
            <v>22</v>
          </cell>
          <cell r="B23">
            <v>16</v>
          </cell>
          <cell r="C23" t="str">
            <v>Информатика и ИКТ (КЕГЭ)</v>
          </cell>
          <cell r="D23">
            <v>727</v>
          </cell>
          <cell r="E23">
            <v>45.4375</v>
          </cell>
        </row>
        <row r="24">
          <cell r="A24">
            <v>24</v>
          </cell>
          <cell r="B24">
            <v>4</v>
          </cell>
          <cell r="C24" t="str">
            <v>Информатика и ИКТ (КЕГЭ)</v>
          </cell>
          <cell r="D24">
            <v>192</v>
          </cell>
          <cell r="E24">
            <v>48</v>
          </cell>
        </row>
        <row r="25">
          <cell r="A25">
            <v>31</v>
          </cell>
          <cell r="B25">
            <v>8</v>
          </cell>
          <cell r="C25" t="str">
            <v>Информатика и ИКТ (КЕГЭ)</v>
          </cell>
          <cell r="D25">
            <v>423</v>
          </cell>
          <cell r="E25">
            <v>52.875</v>
          </cell>
        </row>
      </sheetData>
      <sheetData sheetId="8">
        <row r="2">
          <cell r="A2">
            <v>1</v>
          </cell>
          <cell r="B2">
            <v>457</v>
          </cell>
          <cell r="C2" t="str">
            <v>Биология</v>
          </cell>
          <cell r="D2">
            <v>23391</v>
          </cell>
          <cell r="E2">
            <v>51.183807439824946</v>
          </cell>
        </row>
        <row r="3">
          <cell r="A3">
            <v>2</v>
          </cell>
          <cell r="B3">
            <v>106</v>
          </cell>
          <cell r="C3" t="str">
            <v>Биология</v>
          </cell>
          <cell r="D3">
            <v>5334</v>
          </cell>
          <cell r="E3">
            <v>50.320754716981135</v>
          </cell>
        </row>
        <row r="4">
          <cell r="A4">
            <v>3</v>
          </cell>
          <cell r="B4">
            <v>19</v>
          </cell>
          <cell r="C4" t="str">
            <v>Биология</v>
          </cell>
          <cell r="D4">
            <v>858</v>
          </cell>
          <cell r="E4">
            <v>45.157894736842103</v>
          </cell>
        </row>
        <row r="5">
          <cell r="A5">
            <v>4</v>
          </cell>
          <cell r="B5">
            <v>12</v>
          </cell>
          <cell r="C5" t="str">
            <v>Биология</v>
          </cell>
          <cell r="D5">
            <v>436</v>
          </cell>
          <cell r="E5">
            <v>36.333333333333336</v>
          </cell>
        </row>
        <row r="6">
          <cell r="A6">
            <v>5</v>
          </cell>
          <cell r="B6">
            <v>42</v>
          </cell>
          <cell r="C6" t="str">
            <v>Биология</v>
          </cell>
          <cell r="D6">
            <v>2112</v>
          </cell>
          <cell r="E6">
            <v>50.285714285714285</v>
          </cell>
        </row>
        <row r="7">
          <cell r="A7">
            <v>6</v>
          </cell>
          <cell r="B7">
            <v>10</v>
          </cell>
          <cell r="C7" t="str">
            <v>Биология</v>
          </cell>
          <cell r="D7">
            <v>324</v>
          </cell>
          <cell r="E7">
            <v>32.4</v>
          </cell>
        </row>
        <row r="8">
          <cell r="A8">
            <v>7</v>
          </cell>
          <cell r="B8">
            <v>13</v>
          </cell>
          <cell r="C8" t="str">
            <v>Биология</v>
          </cell>
          <cell r="D8">
            <v>420</v>
          </cell>
          <cell r="E8">
            <v>32.307692307692307</v>
          </cell>
        </row>
        <row r="9">
          <cell r="A9">
            <v>8</v>
          </cell>
          <cell r="B9">
            <v>7</v>
          </cell>
          <cell r="C9" t="str">
            <v>Биология</v>
          </cell>
          <cell r="D9">
            <v>350</v>
          </cell>
          <cell r="E9">
            <v>50</v>
          </cell>
        </row>
        <row r="10">
          <cell r="A10">
            <v>9</v>
          </cell>
          <cell r="B10">
            <v>20</v>
          </cell>
          <cell r="C10" t="str">
            <v>Биология</v>
          </cell>
          <cell r="D10">
            <v>1079</v>
          </cell>
          <cell r="E10">
            <v>53.95</v>
          </cell>
        </row>
        <row r="11">
          <cell r="A11">
            <v>10</v>
          </cell>
          <cell r="B11">
            <v>18</v>
          </cell>
          <cell r="C11" t="str">
            <v>Биология</v>
          </cell>
          <cell r="D11">
            <v>902</v>
          </cell>
          <cell r="E11">
            <v>50.111111111111114</v>
          </cell>
        </row>
        <row r="12">
          <cell r="A12">
            <v>11</v>
          </cell>
          <cell r="B12">
            <v>10</v>
          </cell>
          <cell r="C12" t="str">
            <v>Биология</v>
          </cell>
          <cell r="D12">
            <v>588</v>
          </cell>
          <cell r="E12">
            <v>58.8</v>
          </cell>
        </row>
        <row r="13">
          <cell r="A13">
            <v>12</v>
          </cell>
          <cell r="B13">
            <v>16</v>
          </cell>
          <cell r="C13" t="str">
            <v>Биология</v>
          </cell>
          <cell r="D13">
            <v>887</v>
          </cell>
          <cell r="E13">
            <v>55.4375</v>
          </cell>
        </row>
        <row r="14">
          <cell r="A14">
            <v>13</v>
          </cell>
          <cell r="B14">
            <v>7</v>
          </cell>
          <cell r="C14" t="str">
            <v>Биология</v>
          </cell>
          <cell r="D14">
            <v>226</v>
          </cell>
          <cell r="E14">
            <v>32.285714285714285</v>
          </cell>
        </row>
        <row r="15">
          <cell r="A15">
            <v>14</v>
          </cell>
          <cell r="B15">
            <v>11</v>
          </cell>
          <cell r="C15" t="str">
            <v>Биология</v>
          </cell>
          <cell r="D15">
            <v>657</v>
          </cell>
          <cell r="E15">
            <v>59.727272727272727</v>
          </cell>
        </row>
        <row r="16">
          <cell r="A16">
            <v>15</v>
          </cell>
          <cell r="B16">
            <v>10</v>
          </cell>
          <cell r="C16" t="str">
            <v>Биология</v>
          </cell>
          <cell r="D16">
            <v>536</v>
          </cell>
          <cell r="E16">
            <v>53.6</v>
          </cell>
        </row>
        <row r="17">
          <cell r="A17">
            <v>16</v>
          </cell>
          <cell r="B17">
            <v>11</v>
          </cell>
          <cell r="C17" t="str">
            <v>Биология</v>
          </cell>
          <cell r="D17">
            <v>477</v>
          </cell>
          <cell r="E17">
            <v>43.363636363636367</v>
          </cell>
        </row>
        <row r="18">
          <cell r="A18">
            <v>17</v>
          </cell>
          <cell r="B18">
            <v>20</v>
          </cell>
          <cell r="C18" t="str">
            <v>Биология</v>
          </cell>
          <cell r="D18">
            <v>737</v>
          </cell>
          <cell r="E18">
            <v>36.85</v>
          </cell>
        </row>
        <row r="19">
          <cell r="A19">
            <v>18</v>
          </cell>
          <cell r="B19">
            <v>15</v>
          </cell>
          <cell r="C19" t="str">
            <v>Биология</v>
          </cell>
          <cell r="D19">
            <v>714</v>
          </cell>
          <cell r="E19">
            <v>47.6</v>
          </cell>
        </row>
        <row r="20">
          <cell r="A20">
            <v>19</v>
          </cell>
          <cell r="B20">
            <v>12</v>
          </cell>
          <cell r="C20" t="str">
            <v>Биология</v>
          </cell>
          <cell r="D20">
            <v>413</v>
          </cell>
          <cell r="E20">
            <v>34.416666666666664</v>
          </cell>
        </row>
        <row r="21">
          <cell r="A21">
            <v>20</v>
          </cell>
          <cell r="B21">
            <v>29</v>
          </cell>
          <cell r="C21" t="str">
            <v>Биология</v>
          </cell>
          <cell r="D21">
            <v>1338</v>
          </cell>
          <cell r="E21">
            <v>46.137931034482762</v>
          </cell>
        </row>
        <row r="22">
          <cell r="A22">
            <v>21</v>
          </cell>
          <cell r="B22">
            <v>20</v>
          </cell>
          <cell r="C22" t="str">
            <v>Биология</v>
          </cell>
          <cell r="D22">
            <v>957</v>
          </cell>
          <cell r="E22">
            <v>47.85</v>
          </cell>
        </row>
        <row r="23">
          <cell r="A23">
            <v>22</v>
          </cell>
          <cell r="B23">
            <v>33</v>
          </cell>
          <cell r="C23" t="str">
            <v>Биология</v>
          </cell>
          <cell r="D23">
            <v>1577</v>
          </cell>
          <cell r="E23">
            <v>47.787878787878789</v>
          </cell>
        </row>
        <row r="24">
          <cell r="A24">
            <v>24</v>
          </cell>
          <cell r="B24">
            <v>12</v>
          </cell>
          <cell r="C24" t="str">
            <v>Биология</v>
          </cell>
          <cell r="D24">
            <v>568</v>
          </cell>
          <cell r="E24">
            <v>47.333333333333336</v>
          </cell>
        </row>
        <row r="25">
          <cell r="A25">
            <v>31</v>
          </cell>
          <cell r="B25">
            <v>11</v>
          </cell>
          <cell r="C25" t="str">
            <v>Биология</v>
          </cell>
          <cell r="D25">
            <v>536</v>
          </cell>
          <cell r="E25">
            <v>48.727272727272727</v>
          </cell>
        </row>
      </sheetData>
      <sheetData sheetId="9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24</v>
          </cell>
        </row>
        <row r="25">
          <cell r="A25">
            <v>31</v>
          </cell>
        </row>
        <row r="26">
          <cell r="A26">
            <v>73</v>
          </cell>
        </row>
      </sheetData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E31"/>
  <sheetViews>
    <sheetView showGridLines="0" tabSelected="1" zoomScale="85" zoomScaleNormal="85" workbookViewId="0">
      <selection activeCell="R1" sqref="R1"/>
    </sheetView>
  </sheetViews>
  <sheetFormatPr defaultRowHeight="12.75" x14ac:dyDescent="0.2"/>
  <cols>
    <col min="1" max="1" width="26.42578125" style="1" customWidth="1"/>
    <col min="2" max="2" width="5.5703125" style="1" customWidth="1"/>
    <col min="3" max="3" width="6" style="1" bestFit="1" customWidth="1"/>
    <col min="4" max="4" width="5.5703125" style="1" customWidth="1"/>
    <col min="5" max="5" width="6" style="1" bestFit="1" customWidth="1"/>
    <col min="6" max="6" width="5.5703125" style="1" customWidth="1"/>
    <col min="7" max="7" width="6" style="1" bestFit="1" customWidth="1"/>
    <col min="8" max="8" width="5.5703125" customWidth="1"/>
    <col min="9" max="9" width="6" bestFit="1" customWidth="1"/>
    <col min="10" max="11" width="5.5703125" customWidth="1"/>
    <col min="12" max="12" width="4.5703125" bestFit="1" customWidth="1"/>
    <col min="13" max="13" width="6" bestFit="1" customWidth="1"/>
    <col min="14" max="14" width="5.5703125" style="1" customWidth="1"/>
    <col min="15" max="15" width="6" style="1" bestFit="1" customWidth="1"/>
  </cols>
  <sheetData>
    <row r="1" spans="1:31" ht="29.25" customHeight="1" x14ac:dyDescent="0.3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31" ht="25.5" x14ac:dyDescent="0.3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31" ht="13.5" thickBot="1" x14ac:dyDescent="0.25"/>
    <row r="4" spans="1:31" s="2" customFormat="1" ht="74.099999999999994" customHeight="1" x14ac:dyDescent="0.25">
      <c r="A4" s="24" t="s">
        <v>2</v>
      </c>
      <c r="B4" s="26" t="s">
        <v>3</v>
      </c>
      <c r="C4" s="27"/>
      <c r="D4" s="28" t="s">
        <v>4</v>
      </c>
      <c r="E4" s="29"/>
      <c r="F4" s="26" t="s">
        <v>5</v>
      </c>
      <c r="G4" s="27"/>
      <c r="H4" s="26" t="s">
        <v>6</v>
      </c>
      <c r="I4" s="27"/>
      <c r="J4" s="28" t="s">
        <v>7</v>
      </c>
      <c r="K4" s="29"/>
      <c r="L4" s="26" t="s">
        <v>8</v>
      </c>
      <c r="M4" s="27"/>
      <c r="N4" s="26" t="s">
        <v>9</v>
      </c>
      <c r="O4" s="27"/>
      <c r="P4" s="30" t="s">
        <v>39</v>
      </c>
      <c r="Q4" s="44"/>
      <c r="R4" s="45" t="s">
        <v>40</v>
      </c>
      <c r="S4" s="46"/>
      <c r="T4" s="30" t="s">
        <v>41</v>
      </c>
      <c r="U4" s="44"/>
      <c r="V4" s="45" t="s">
        <v>42</v>
      </c>
      <c r="W4" s="46"/>
      <c r="X4" s="30" t="s">
        <v>43</v>
      </c>
      <c r="Y4" s="44"/>
      <c r="Z4" s="30" t="s">
        <v>44</v>
      </c>
      <c r="AA4" s="44"/>
      <c r="AB4" s="47" t="s">
        <v>45</v>
      </c>
      <c r="AC4" s="48"/>
      <c r="AD4" s="30" t="s">
        <v>46</v>
      </c>
      <c r="AE4" s="44"/>
    </row>
    <row r="5" spans="1:31" s="2" customFormat="1" ht="50.1" customHeight="1" thickBot="1" x14ac:dyDescent="0.3">
      <c r="A5" s="25"/>
      <c r="B5" s="3" t="s">
        <v>10</v>
      </c>
      <c r="C5" s="4" t="s">
        <v>11</v>
      </c>
      <c r="D5" s="3" t="s">
        <v>10</v>
      </c>
      <c r="E5" s="5" t="s">
        <v>12</v>
      </c>
      <c r="F5" s="6" t="s">
        <v>10</v>
      </c>
      <c r="G5" s="4" t="s">
        <v>11</v>
      </c>
      <c r="H5" s="7" t="s">
        <v>10</v>
      </c>
      <c r="I5" s="8" t="s">
        <v>11</v>
      </c>
      <c r="J5" s="6" t="s">
        <v>10</v>
      </c>
      <c r="K5" s="4" t="s">
        <v>11</v>
      </c>
      <c r="L5" s="6" t="s">
        <v>10</v>
      </c>
      <c r="M5" s="4" t="s">
        <v>11</v>
      </c>
      <c r="N5" s="6" t="s">
        <v>10</v>
      </c>
      <c r="O5" s="4" t="s">
        <v>11</v>
      </c>
      <c r="P5" s="31" t="s">
        <v>10</v>
      </c>
      <c r="Q5" s="32" t="s">
        <v>11</v>
      </c>
      <c r="R5" s="31" t="s">
        <v>10</v>
      </c>
      <c r="S5" s="32" t="s">
        <v>11</v>
      </c>
      <c r="T5" s="33" t="s">
        <v>10</v>
      </c>
      <c r="U5" s="32" t="s">
        <v>11</v>
      </c>
      <c r="V5" s="34" t="s">
        <v>10</v>
      </c>
      <c r="W5" s="35" t="s">
        <v>11</v>
      </c>
      <c r="X5" s="33" t="s">
        <v>10</v>
      </c>
      <c r="Y5" s="32" t="s">
        <v>11</v>
      </c>
      <c r="Z5" s="33" t="s">
        <v>10</v>
      </c>
      <c r="AA5" s="32" t="s">
        <v>11</v>
      </c>
      <c r="AB5" s="33" t="s">
        <v>10</v>
      </c>
      <c r="AC5" s="32" t="s">
        <v>11</v>
      </c>
      <c r="AD5" s="33" t="s">
        <v>10</v>
      </c>
      <c r="AE5" s="32" t="s">
        <v>11</v>
      </c>
    </row>
    <row r="6" spans="1:31" s="2" customFormat="1" ht="18.95" customHeight="1" thickTop="1" x14ac:dyDescent="0.25">
      <c r="A6" s="9" t="s">
        <v>13</v>
      </c>
      <c r="B6" s="10">
        <f>IFERROR(VLOOKUP([1]Лист6!$A2,[1]rus!$A$2:$B$27,2,FALSE),"-")</f>
        <v>2987</v>
      </c>
      <c r="C6" s="11">
        <f>IFERROR(VLOOKUP([1]Лист6!$A2,[1]rus!$A$2:$E$27,5,FALSE),"-")</f>
        <v>67.720120522263144</v>
      </c>
      <c r="D6" s="10">
        <f>IFERROR(VLOOKUP([1]Лист6!$A2,[1]matbaz!$A$2:$B$26,2,FALSE),"-")</f>
        <v>1545</v>
      </c>
      <c r="E6" s="11">
        <f>IFERROR(VLOOKUP([1]Лист6!$A2,[1]matbaz!$A$2:$E$26,5,FALSE),"-")</f>
        <v>69.841423948220068</v>
      </c>
      <c r="F6" s="10">
        <f>IFERROR(VLOOKUP([1]Лист6!$A2,[1]matprof!$A$2:$B$27,2,FALSE),"-")</f>
        <v>1508</v>
      </c>
      <c r="G6" s="11">
        <f>IFERROR(VLOOKUP([1]Лист6!$A2,[1]matprof!$A$2:$E$27,5,FALSE),"-")</f>
        <v>58.321618037135281</v>
      </c>
      <c r="H6" s="10">
        <f>IFERROR(VLOOKUP([1]Лист6!$A2,[1]fiz!$A$2:$B$28,2,FALSE),"-")</f>
        <v>613</v>
      </c>
      <c r="I6" s="11">
        <f>IFERROR(VLOOKUP([1]Лист6!$A2,[1]fiz!$A$2:$E$28,5,FALSE),"-")</f>
        <v>50.168026101141926</v>
      </c>
      <c r="J6" s="10">
        <f>IFERROR(VLOOKUP([1]Лист6!$A2,[1]him!$A$2:$B$27,2,FALSE),"-")</f>
        <v>311</v>
      </c>
      <c r="K6" s="11">
        <f>IFERROR(VLOOKUP([1]Лист6!$A2,[1]him!$A$2:$E$27,5,FALSE),"-")</f>
        <v>57.916398713826368</v>
      </c>
      <c r="L6" s="10">
        <f>IFERROR(VLOOKUP([1]Лист6!$A2,[1]info!$A$2:$B$28,2,FALSE),"-")</f>
        <v>671</v>
      </c>
      <c r="M6" s="11">
        <f>IFERROR(VLOOKUP([1]Лист6!$A2,[1]info!$A$2:$E$28,5,FALSE),"-")</f>
        <v>56.505216095380028</v>
      </c>
      <c r="N6" s="10">
        <f>IFERROR(VLOOKUP([1]Лист6!$A2,[1]bio!$A$2:$B$26,2,FALSE),"-")</f>
        <v>457</v>
      </c>
      <c r="O6" s="11">
        <f>IFERROR(VLOOKUP([1]Лист6!$A2,[1]bio!$A$2:$E$26,5,FALSE),"-")</f>
        <v>51.183807439824946</v>
      </c>
      <c r="P6" s="36">
        <v>452</v>
      </c>
      <c r="Q6" s="37">
        <v>58.376106194690266</v>
      </c>
      <c r="R6" s="36">
        <v>38</v>
      </c>
      <c r="S6" s="37">
        <v>59.157894736842103</v>
      </c>
      <c r="T6" s="36">
        <v>465</v>
      </c>
      <c r="U6" s="37">
        <v>70.692473118279565</v>
      </c>
      <c r="V6" s="36">
        <v>11</v>
      </c>
      <c r="W6" s="37">
        <v>59.636363636363633</v>
      </c>
      <c r="X6" s="36">
        <v>4</v>
      </c>
      <c r="Y6" s="37">
        <v>67.5</v>
      </c>
      <c r="Z6" s="36" t="s">
        <v>47</v>
      </c>
      <c r="AA6" s="37" t="s">
        <v>47</v>
      </c>
      <c r="AB6" s="36">
        <v>1479</v>
      </c>
      <c r="AC6" s="37">
        <v>58.648411088573361</v>
      </c>
      <c r="AD6" s="36">
        <v>196</v>
      </c>
      <c r="AE6" s="37">
        <v>56.627551020408163</v>
      </c>
    </row>
    <row r="7" spans="1:31" s="2" customFormat="1" ht="18.95" customHeight="1" x14ac:dyDescent="0.25">
      <c r="A7" s="12" t="s">
        <v>14</v>
      </c>
      <c r="B7" s="13">
        <f>IFERROR(VLOOKUP([1]Лист6!$A3,[1]rus!$A$2:$B$27,2,FALSE),"-")</f>
        <v>453</v>
      </c>
      <c r="C7" s="14">
        <f>IFERROR(VLOOKUP([1]Лист6!$A3,[1]rus!$A$2:$E$27,5,FALSE),"-")</f>
        <v>72.918322295805737</v>
      </c>
      <c r="D7" s="13">
        <f>IFERROR(VLOOKUP([1]Лист6!$A3,[1]matbaz!$A$2:$B$26,2,FALSE),"-")</f>
        <v>213</v>
      </c>
      <c r="E7" s="14">
        <f>IFERROR(VLOOKUP([1]Лист6!$A3,[1]matbaz!$A$2:$E$26,5,FALSE),"-")</f>
        <v>76.319248826291073</v>
      </c>
      <c r="F7" s="13">
        <f>IFERROR(VLOOKUP([1]Лист6!$A3,[1]matprof!$A$2:$B$27,2,FALSE),"-")</f>
        <v>228</v>
      </c>
      <c r="G7" s="14">
        <f>IFERROR(VLOOKUP([1]Лист6!$A3,[1]matprof!$A$2:$E$27,5,FALSE),"-")</f>
        <v>62.210526315789473</v>
      </c>
      <c r="H7" s="13">
        <f>IFERROR(VLOOKUP([1]Лист6!$A3,[1]fiz!$A$2:$B$28,2,FALSE),"-")</f>
        <v>68</v>
      </c>
      <c r="I7" s="14">
        <f>IFERROR(VLOOKUP([1]Лист6!$A3,[1]fiz!$A$2:$E$28,5,FALSE),"-")</f>
        <v>55.558823529411768</v>
      </c>
      <c r="J7" s="13">
        <f>IFERROR(VLOOKUP([1]Лист6!$A3,[1]him!$A$2:$B$27,2,FALSE),"-")</f>
        <v>70</v>
      </c>
      <c r="K7" s="14">
        <f>IFERROR(VLOOKUP([1]Лист6!$A3,[1]him!$A$2:$E$27,5,FALSE),"-")</f>
        <v>64.528571428571425</v>
      </c>
      <c r="L7" s="13">
        <f>IFERROR(VLOOKUP([1]Лист6!$A3,[1]info!$A$2:$B$28,2,FALSE),"-")</f>
        <v>96</v>
      </c>
      <c r="M7" s="14">
        <f>IFERROR(VLOOKUP([1]Лист6!$A3,[1]info!$A$2:$E$28,5,FALSE),"-")</f>
        <v>62.614583333333336</v>
      </c>
      <c r="N7" s="13">
        <f>IFERROR(VLOOKUP([1]Лист6!$A3,[1]bio!$A$2:$B$26,2,FALSE),"-")</f>
        <v>106</v>
      </c>
      <c r="O7" s="14">
        <f>IFERROR(VLOOKUP([1]Лист6!$A3,[1]bio!$A$2:$E$26,5,FALSE),"-")</f>
        <v>50.320754716981135</v>
      </c>
      <c r="P7" s="38">
        <v>67</v>
      </c>
      <c r="Q7" s="39">
        <v>61.253731343283583</v>
      </c>
      <c r="R7" s="38">
        <v>6</v>
      </c>
      <c r="S7" s="39">
        <v>62.333333333333336</v>
      </c>
      <c r="T7" s="38">
        <v>57</v>
      </c>
      <c r="U7" s="39">
        <v>70.10526315789474</v>
      </c>
      <c r="V7" s="38">
        <v>1</v>
      </c>
      <c r="W7" s="39">
        <v>92</v>
      </c>
      <c r="X7" s="38" t="s">
        <v>47</v>
      </c>
      <c r="Y7" s="39" t="s">
        <v>47</v>
      </c>
      <c r="Z7" s="38" t="s">
        <v>47</v>
      </c>
      <c r="AA7" s="39" t="s">
        <v>47</v>
      </c>
      <c r="AB7" s="38">
        <v>229</v>
      </c>
      <c r="AC7" s="39">
        <v>61.834061135371179</v>
      </c>
      <c r="AD7" s="38">
        <v>30</v>
      </c>
      <c r="AE7" s="39">
        <v>61.266666666666666</v>
      </c>
    </row>
    <row r="8" spans="1:31" s="2" customFormat="1" ht="18.95" customHeight="1" x14ac:dyDescent="0.25">
      <c r="A8" s="12" t="s">
        <v>15</v>
      </c>
      <c r="B8" s="13">
        <f>IFERROR(VLOOKUP([1]Лист6!$A4,[1]rus!$A$2:$B$27,2,FALSE),"-")</f>
        <v>113</v>
      </c>
      <c r="C8" s="14">
        <f>IFERROR(VLOOKUP([1]Лист6!$A4,[1]rus!$A$2:$E$27,5,FALSE),"-")</f>
        <v>66.690265486725664</v>
      </c>
      <c r="D8" s="13">
        <f>IFERROR(VLOOKUP([1]Лист6!$A4,[1]matbaz!$A$2:$B$26,2,FALSE),"-")</f>
        <v>65</v>
      </c>
      <c r="E8" s="14">
        <f>IFERROR(VLOOKUP([1]Лист6!$A4,[1]matbaz!$A$2:$E$26,5,FALSE),"-")</f>
        <v>70.553846153846152</v>
      </c>
      <c r="F8" s="13">
        <f>IFERROR(VLOOKUP([1]Лист6!$A4,[1]matprof!$A$2:$B$27,2,FALSE),"-")</f>
        <v>48</v>
      </c>
      <c r="G8" s="14">
        <f>IFERROR(VLOOKUP([1]Лист6!$A4,[1]matprof!$A$2:$E$27,5,FALSE),"-")</f>
        <v>56.395833333333336</v>
      </c>
      <c r="H8" s="13">
        <f>IFERROR(VLOOKUP([1]Лист6!$A4,[1]fiz!$A$2:$B$28,2,FALSE),"-")</f>
        <v>26</v>
      </c>
      <c r="I8" s="14">
        <f>IFERROR(VLOOKUP([1]Лист6!$A4,[1]fiz!$A$2:$E$28,5,FALSE),"-")</f>
        <v>51.46153846153846</v>
      </c>
      <c r="J8" s="13">
        <f>IFERROR(VLOOKUP([1]Лист6!$A4,[1]him!$A$2:$B$27,2,FALSE),"-")</f>
        <v>9</v>
      </c>
      <c r="K8" s="14">
        <f>IFERROR(VLOOKUP([1]Лист6!$A4,[1]him!$A$2:$E$27,5,FALSE),"-")</f>
        <v>56.888888888888886</v>
      </c>
      <c r="L8" s="13">
        <f>IFERROR(VLOOKUP([1]Лист6!$A4,[1]info!$A$2:$B$28,2,FALSE),"-")</f>
        <v>12</v>
      </c>
      <c r="M8" s="14">
        <f>IFERROR(VLOOKUP([1]Лист6!$A4,[1]info!$A$2:$E$28,5,FALSE),"-")</f>
        <v>51.416666666666664</v>
      </c>
      <c r="N8" s="13">
        <f>IFERROR(VLOOKUP([1]Лист6!$A4,[1]bio!$A$2:$B$26,2,FALSE),"-")</f>
        <v>19</v>
      </c>
      <c r="O8" s="14">
        <f>IFERROR(VLOOKUP([1]Лист6!$A4,[1]bio!$A$2:$E$26,5,FALSE),"-")</f>
        <v>45.157894736842103</v>
      </c>
      <c r="P8" s="38">
        <v>25</v>
      </c>
      <c r="Q8" s="39">
        <v>55.88</v>
      </c>
      <c r="R8" s="38">
        <v>1</v>
      </c>
      <c r="S8" s="39">
        <v>54</v>
      </c>
      <c r="T8" s="38">
        <v>7</v>
      </c>
      <c r="U8" s="39">
        <v>65.714285714285708</v>
      </c>
      <c r="V8" s="38">
        <v>1</v>
      </c>
      <c r="W8" s="39">
        <v>66</v>
      </c>
      <c r="X8" s="38" t="s">
        <v>47</v>
      </c>
      <c r="Y8" s="39" t="s">
        <v>47</v>
      </c>
      <c r="Z8" s="38" t="s">
        <v>47</v>
      </c>
      <c r="AA8" s="39" t="s">
        <v>47</v>
      </c>
      <c r="AB8" s="38">
        <v>68</v>
      </c>
      <c r="AC8" s="39">
        <v>56.735294117647058</v>
      </c>
      <c r="AD8" s="38">
        <v>4</v>
      </c>
      <c r="AE8" s="39">
        <v>59.5</v>
      </c>
    </row>
    <row r="9" spans="1:31" s="2" customFormat="1" ht="18.95" customHeight="1" x14ac:dyDescent="0.25">
      <c r="A9" s="12" t="s">
        <v>16</v>
      </c>
      <c r="B9" s="13">
        <f>IFERROR(VLOOKUP([1]Лист6!$A5,[1]rus!$A$2:$B$27,2,FALSE),"-")</f>
        <v>58</v>
      </c>
      <c r="C9" s="14">
        <f>IFERROR(VLOOKUP([1]Лист6!$A5,[1]rus!$A$2:$E$27,5,FALSE),"-")</f>
        <v>61.655172413793103</v>
      </c>
      <c r="D9" s="13">
        <f>IFERROR(VLOOKUP([1]Лист6!$A5,[1]matbaz!$A$2:$B$26,2,FALSE),"-")</f>
        <v>41</v>
      </c>
      <c r="E9" s="14">
        <f>IFERROR(VLOOKUP([1]Лист6!$A5,[1]matbaz!$A$2:$E$26,5,FALSE),"-")</f>
        <v>64.463414634146346</v>
      </c>
      <c r="F9" s="13">
        <f>IFERROR(VLOOKUP([1]Лист6!$A5,[1]matprof!$A$2:$B$27,2,FALSE),"-")</f>
        <v>18</v>
      </c>
      <c r="G9" s="14">
        <f>IFERROR(VLOOKUP([1]Лист6!$A5,[1]matprof!$A$2:$E$27,5,FALSE),"-")</f>
        <v>49.111111111111114</v>
      </c>
      <c r="H9" s="13">
        <f>IFERROR(VLOOKUP([1]Лист6!$A5,[1]fiz!$A$2:$B$28,2,FALSE),"-")</f>
        <v>5</v>
      </c>
      <c r="I9" s="14">
        <f>IFERROR(VLOOKUP([1]Лист6!$A5,[1]fiz!$A$2:$E$28,5,FALSE),"-")</f>
        <v>42.8</v>
      </c>
      <c r="J9" s="13">
        <f>IFERROR(VLOOKUP([1]Лист6!$A5,[1]him!$A$2:$B$27,2,FALSE),"-")</f>
        <v>5</v>
      </c>
      <c r="K9" s="14">
        <f>IFERROR(VLOOKUP([1]Лист6!$A5,[1]him!$A$2:$E$27,5,FALSE),"-")</f>
        <v>31.8</v>
      </c>
      <c r="L9" s="13">
        <f>IFERROR(VLOOKUP([1]Лист6!$A5,[1]info!$A$2:$B$28,2,FALSE),"-")</f>
        <v>4</v>
      </c>
      <c r="M9" s="14">
        <f>IFERROR(VLOOKUP([1]Лист6!$A5,[1]info!$A$2:$E$28,5,FALSE),"-")</f>
        <v>55.25</v>
      </c>
      <c r="N9" s="13">
        <f>IFERROR(VLOOKUP([1]Лист6!$A5,[1]bio!$A$2:$B$26,2,FALSE),"-")</f>
        <v>12</v>
      </c>
      <c r="O9" s="14">
        <f>IFERROR(VLOOKUP([1]Лист6!$A5,[1]bio!$A$2:$E$26,5,FALSE),"-")</f>
        <v>36.333333333333336</v>
      </c>
      <c r="P9" s="38">
        <v>11</v>
      </c>
      <c r="Q9" s="39">
        <v>60.81818181818182</v>
      </c>
      <c r="R9" s="38">
        <v>2</v>
      </c>
      <c r="S9" s="39">
        <v>43.5</v>
      </c>
      <c r="T9" s="38">
        <v>1</v>
      </c>
      <c r="U9" s="39">
        <v>85</v>
      </c>
      <c r="V9" s="38" t="s">
        <v>47</v>
      </c>
      <c r="W9" s="39" t="s">
        <v>47</v>
      </c>
      <c r="X9" s="38" t="s">
        <v>47</v>
      </c>
      <c r="Y9" s="39" t="s">
        <v>47</v>
      </c>
      <c r="Z9" s="38" t="s">
        <v>47</v>
      </c>
      <c r="AA9" s="39" t="s">
        <v>47</v>
      </c>
      <c r="AB9" s="38">
        <v>31</v>
      </c>
      <c r="AC9" s="39">
        <v>57.451612903225808</v>
      </c>
      <c r="AD9" s="38">
        <v>3</v>
      </c>
      <c r="AE9" s="39">
        <v>48</v>
      </c>
    </row>
    <row r="10" spans="1:31" s="2" customFormat="1" ht="18.95" customHeight="1" x14ac:dyDescent="0.25">
      <c r="A10" s="12" t="s">
        <v>17</v>
      </c>
      <c r="B10" s="13">
        <f>IFERROR(VLOOKUP([1]Лист6!$A6,[1]rus!$A$2:$B$27,2,FALSE),"-")</f>
        <v>122</v>
      </c>
      <c r="C10" s="14">
        <f>IFERROR(VLOOKUP([1]Лист6!$A6,[1]rus!$A$2:$E$27,5,FALSE),"-")</f>
        <v>63.655737704918032</v>
      </c>
      <c r="D10" s="13">
        <f>IFERROR(VLOOKUP([1]Лист6!$A6,[1]matbaz!$A$2:$B$26,2,FALSE),"-")</f>
        <v>80</v>
      </c>
      <c r="E10" s="14">
        <f>IFERROR(VLOOKUP([1]Лист6!$A6,[1]matbaz!$A$2:$E$26,5,FALSE),"-")</f>
        <v>69.325000000000003</v>
      </c>
      <c r="F10" s="13">
        <f>IFERROR(VLOOKUP([1]Лист6!$A6,[1]matprof!$A$2:$B$27,2,FALSE),"-")</f>
        <v>45</v>
      </c>
      <c r="G10" s="14">
        <f>IFERROR(VLOOKUP([1]Лист6!$A6,[1]matprof!$A$2:$E$27,5,FALSE),"-")</f>
        <v>54.06666666666667</v>
      </c>
      <c r="H10" s="13">
        <f>IFERROR(VLOOKUP([1]Лист6!$A6,[1]fiz!$A$2:$B$28,2,FALSE),"-")</f>
        <v>25</v>
      </c>
      <c r="I10" s="14">
        <f>IFERROR(VLOOKUP([1]Лист6!$A6,[1]fiz!$A$2:$E$28,5,FALSE),"-")</f>
        <v>45.24</v>
      </c>
      <c r="J10" s="13">
        <f>IFERROR(VLOOKUP([1]Лист6!$A6,[1]him!$A$2:$B$27,2,FALSE),"-")</f>
        <v>23</v>
      </c>
      <c r="K10" s="14">
        <f>IFERROR(VLOOKUP([1]Лист6!$A6,[1]him!$A$2:$E$27,5,FALSE),"-")</f>
        <v>53.043478260869563</v>
      </c>
      <c r="L10" s="13">
        <f>IFERROR(VLOOKUP([1]Лист6!$A6,[1]info!$A$2:$B$28,2,FALSE),"-")</f>
        <v>14</v>
      </c>
      <c r="M10" s="14">
        <f>IFERROR(VLOOKUP([1]Лист6!$A6,[1]info!$A$2:$E$28,5,FALSE),"-")</f>
        <v>47.928571428571431</v>
      </c>
      <c r="N10" s="13">
        <f>IFERROR(VLOOKUP([1]Лист6!$A6,[1]bio!$A$2:$B$26,2,FALSE),"-")</f>
        <v>42</v>
      </c>
      <c r="O10" s="14">
        <f>IFERROR(VLOOKUP([1]Лист6!$A6,[1]bio!$A$2:$E$26,5,FALSE),"-")</f>
        <v>50.285714285714285</v>
      </c>
      <c r="P10" s="38">
        <v>25</v>
      </c>
      <c r="Q10" s="39">
        <v>48.04</v>
      </c>
      <c r="R10" s="38">
        <v>1</v>
      </c>
      <c r="S10" s="39">
        <v>45</v>
      </c>
      <c r="T10" s="38">
        <v>4</v>
      </c>
      <c r="U10" s="39">
        <v>83.25</v>
      </c>
      <c r="V10" s="38" t="s">
        <v>47</v>
      </c>
      <c r="W10" s="39" t="s">
        <v>47</v>
      </c>
      <c r="X10" s="38" t="s">
        <v>47</v>
      </c>
      <c r="Y10" s="39" t="s">
        <v>47</v>
      </c>
      <c r="Z10" s="38" t="s">
        <v>47</v>
      </c>
      <c r="AA10" s="39" t="s">
        <v>47</v>
      </c>
      <c r="AB10" s="38">
        <v>65</v>
      </c>
      <c r="AC10" s="39">
        <v>52.815384615384616</v>
      </c>
      <c r="AD10" s="38">
        <v>8</v>
      </c>
      <c r="AE10" s="39">
        <v>54</v>
      </c>
    </row>
    <row r="11" spans="1:31" s="2" customFormat="1" ht="18.95" customHeight="1" x14ac:dyDescent="0.25">
      <c r="A11" s="12" t="s">
        <v>18</v>
      </c>
      <c r="B11" s="13">
        <f>IFERROR(VLOOKUP([1]Лист6!$A7,[1]rus!$A$2:$B$27,2,FALSE),"-")</f>
        <v>79</v>
      </c>
      <c r="C11" s="14">
        <f>IFERROR(VLOOKUP([1]Лист6!$A7,[1]rus!$A$2:$E$27,5,FALSE),"-")</f>
        <v>65.164556962025316</v>
      </c>
      <c r="D11" s="13">
        <f>IFERROR(VLOOKUP([1]Лист6!$A7,[1]matbaz!$A$2:$B$26,2,FALSE),"-")</f>
        <v>36</v>
      </c>
      <c r="E11" s="14">
        <f>IFERROR(VLOOKUP([1]Лист6!$A7,[1]matbaz!$A$2:$E$26,5,FALSE),"-")</f>
        <v>65.611111111111114</v>
      </c>
      <c r="F11" s="13">
        <f>IFERROR(VLOOKUP([1]Лист6!$A7,[1]matprof!$A$2:$B$27,2,FALSE),"-")</f>
        <v>43</v>
      </c>
      <c r="G11" s="14">
        <f>IFERROR(VLOOKUP([1]Лист6!$A7,[1]matprof!$A$2:$E$27,5,FALSE),"-")</f>
        <v>49.558139534883722</v>
      </c>
      <c r="H11" s="13">
        <f>IFERROR(VLOOKUP([1]Лист6!$A7,[1]fiz!$A$2:$B$28,2,FALSE),"-")</f>
        <v>19</v>
      </c>
      <c r="I11" s="14">
        <f>IFERROR(VLOOKUP([1]Лист6!$A7,[1]fiz!$A$2:$E$28,5,FALSE),"-")</f>
        <v>43</v>
      </c>
      <c r="J11" s="13">
        <f>IFERROR(VLOOKUP([1]Лист6!$A7,[1]him!$A$2:$B$27,2,FALSE),"-")</f>
        <v>6</v>
      </c>
      <c r="K11" s="14">
        <f>IFERROR(VLOOKUP([1]Лист6!$A7,[1]him!$A$2:$E$27,5,FALSE),"-")</f>
        <v>39.666666666666664</v>
      </c>
      <c r="L11" s="13">
        <f>IFERROR(VLOOKUP([1]Лист6!$A7,[1]info!$A$2:$B$28,2,FALSE),"-")</f>
        <v>11</v>
      </c>
      <c r="M11" s="14">
        <f>IFERROR(VLOOKUP([1]Лист6!$A7,[1]info!$A$2:$E$28,5,FALSE),"-")</f>
        <v>54.545454545454547</v>
      </c>
      <c r="N11" s="13">
        <f>IFERROR(VLOOKUP([1]Лист6!$A7,[1]bio!$A$2:$B$26,2,FALSE),"-")</f>
        <v>10</v>
      </c>
      <c r="O11" s="14">
        <f>IFERROR(VLOOKUP([1]Лист6!$A7,[1]bio!$A$2:$E$26,5,FALSE),"-")</f>
        <v>32.4</v>
      </c>
      <c r="P11" s="38">
        <v>12</v>
      </c>
      <c r="Q11" s="39">
        <v>54.833333333333336</v>
      </c>
      <c r="R11" s="38">
        <v>1</v>
      </c>
      <c r="S11" s="39">
        <v>62</v>
      </c>
      <c r="T11" s="38">
        <v>4</v>
      </c>
      <c r="U11" s="39">
        <v>71.75</v>
      </c>
      <c r="V11" s="38" t="s">
        <v>47</v>
      </c>
      <c r="W11" s="39" t="s">
        <v>47</v>
      </c>
      <c r="X11" s="38" t="s">
        <v>47</v>
      </c>
      <c r="Y11" s="39" t="s">
        <v>47</v>
      </c>
      <c r="Z11" s="38" t="s">
        <v>47</v>
      </c>
      <c r="AA11" s="39" t="s">
        <v>47</v>
      </c>
      <c r="AB11" s="38">
        <v>42</v>
      </c>
      <c r="AC11" s="39">
        <v>54.642857142857146</v>
      </c>
      <c r="AD11" s="38">
        <v>4</v>
      </c>
      <c r="AE11" s="39">
        <v>62</v>
      </c>
    </row>
    <row r="12" spans="1:31" s="2" customFormat="1" ht="18.95" customHeight="1" x14ac:dyDescent="0.25">
      <c r="A12" s="12" t="s">
        <v>19</v>
      </c>
      <c r="B12" s="13">
        <f>IFERROR(VLOOKUP([1]Лист6!$A8,[1]rus!$A$2:$B$27,2,FALSE),"-")</f>
        <v>39</v>
      </c>
      <c r="C12" s="14">
        <f>IFERROR(VLOOKUP([1]Лист6!$A8,[1]rus!$A$2:$E$27,5,FALSE),"-")</f>
        <v>59.564102564102562</v>
      </c>
      <c r="D12" s="13">
        <f>IFERROR(VLOOKUP([1]Лист6!$A8,[1]matbaz!$A$2:$B$26,2,FALSE),"-")</f>
        <v>10</v>
      </c>
      <c r="E12" s="14">
        <f>IFERROR(VLOOKUP([1]Лист6!$A8,[1]matbaz!$A$2:$E$26,5,FALSE),"-")</f>
        <v>54.7</v>
      </c>
      <c r="F12" s="13">
        <f>IFERROR(VLOOKUP([1]Лист6!$A8,[1]matprof!$A$2:$B$27,2,FALSE),"-")</f>
        <v>32</v>
      </c>
      <c r="G12" s="14">
        <f>IFERROR(VLOOKUP([1]Лист6!$A8,[1]matprof!$A$2:$E$27,5,FALSE),"-")</f>
        <v>47.15625</v>
      </c>
      <c r="H12" s="13">
        <f>IFERROR(VLOOKUP([1]Лист6!$A8,[1]fiz!$A$2:$B$28,2,FALSE),"-")</f>
        <v>9</v>
      </c>
      <c r="I12" s="14">
        <f>IFERROR(VLOOKUP([1]Лист6!$A8,[1]fiz!$A$2:$E$28,5,FALSE),"-")</f>
        <v>46.888888888888886</v>
      </c>
      <c r="J12" s="13">
        <f>IFERROR(VLOOKUP([1]Лист6!$A8,[1]him!$A$2:$B$27,2,FALSE),"-")</f>
        <v>1</v>
      </c>
      <c r="K12" s="14">
        <f>IFERROR(VLOOKUP([1]Лист6!$A8,[1]him!$A$2:$E$27,5,FALSE),"-")</f>
        <v>4</v>
      </c>
      <c r="L12" s="13">
        <f>IFERROR(VLOOKUP([1]Лист6!$A8,[1]info!$A$2:$B$28,2,FALSE),"-")</f>
        <v>7</v>
      </c>
      <c r="M12" s="14">
        <f>IFERROR(VLOOKUP([1]Лист6!$A8,[1]info!$A$2:$E$28,5,FALSE),"-")</f>
        <v>55.428571428571431</v>
      </c>
      <c r="N12" s="13">
        <f>IFERROR(VLOOKUP([1]Лист6!$A8,[1]bio!$A$2:$B$26,2,FALSE),"-")</f>
        <v>13</v>
      </c>
      <c r="O12" s="14">
        <f>IFERROR(VLOOKUP([1]Лист6!$A8,[1]bio!$A$2:$E$26,5,FALSE),"-")</f>
        <v>32.307692307692307</v>
      </c>
      <c r="P12" s="38">
        <v>5</v>
      </c>
      <c r="Q12" s="39">
        <v>52.2</v>
      </c>
      <c r="R12" s="38" t="s">
        <v>47</v>
      </c>
      <c r="S12" s="39" t="s">
        <v>47</v>
      </c>
      <c r="T12" s="38">
        <v>1</v>
      </c>
      <c r="U12" s="39">
        <v>60</v>
      </c>
      <c r="V12" s="38" t="s">
        <v>47</v>
      </c>
      <c r="W12" s="39" t="s">
        <v>47</v>
      </c>
      <c r="X12" s="38" t="s">
        <v>47</v>
      </c>
      <c r="Y12" s="39" t="s">
        <v>47</v>
      </c>
      <c r="Z12" s="38" t="s">
        <v>47</v>
      </c>
      <c r="AA12" s="39" t="s">
        <v>47</v>
      </c>
      <c r="AB12" s="38">
        <v>23</v>
      </c>
      <c r="AC12" s="39">
        <v>42.478260869565219</v>
      </c>
      <c r="AD12" s="38" t="s">
        <v>47</v>
      </c>
      <c r="AE12" s="39" t="s">
        <v>47</v>
      </c>
    </row>
    <row r="13" spans="1:31" s="2" customFormat="1" ht="18.95" customHeight="1" x14ac:dyDescent="0.25">
      <c r="A13" s="12" t="s">
        <v>20</v>
      </c>
      <c r="B13" s="13">
        <f>IFERROR(VLOOKUP([1]Лист6!$A9,[1]rus!$A$2:$B$27,2,FALSE),"-")</f>
        <v>60</v>
      </c>
      <c r="C13" s="14">
        <f>IFERROR(VLOOKUP([1]Лист6!$A9,[1]rus!$A$2:$E$27,5,FALSE),"-")</f>
        <v>62.766666666666666</v>
      </c>
      <c r="D13" s="13">
        <f>IFERROR(VLOOKUP([1]Лист6!$A9,[1]matbaz!$A$2:$B$26,2,FALSE),"-")</f>
        <v>43</v>
      </c>
      <c r="E13" s="14">
        <f>IFERROR(VLOOKUP([1]Лист6!$A9,[1]matbaz!$A$2:$E$26,5,FALSE),"-")</f>
        <v>66.604651162790702</v>
      </c>
      <c r="F13" s="13">
        <f>IFERROR(VLOOKUP([1]Лист6!$A9,[1]matprof!$A$2:$B$27,2,FALSE),"-")</f>
        <v>18</v>
      </c>
      <c r="G13" s="14">
        <f>IFERROR(VLOOKUP([1]Лист6!$A9,[1]matprof!$A$2:$E$27,5,FALSE),"-")</f>
        <v>63</v>
      </c>
      <c r="H13" s="13">
        <f>IFERROR(VLOOKUP([1]Лист6!$A9,[1]fiz!$A$2:$B$28,2,FALSE),"-")</f>
        <v>11</v>
      </c>
      <c r="I13" s="14">
        <f>IFERROR(VLOOKUP([1]Лист6!$A9,[1]fiz!$A$2:$E$28,5,FALSE),"-")</f>
        <v>52</v>
      </c>
      <c r="J13" s="13">
        <f>IFERROR(VLOOKUP([1]Лист6!$A9,[1]him!$A$2:$B$27,2,FALSE),"-")</f>
        <v>2</v>
      </c>
      <c r="K13" s="14">
        <f>IFERROR(VLOOKUP([1]Лист6!$A9,[1]him!$A$2:$E$27,5,FALSE),"-")</f>
        <v>69</v>
      </c>
      <c r="L13" s="13">
        <f>IFERROR(VLOOKUP([1]Лист6!$A9,[1]info!$A$2:$B$28,2,FALSE),"-")</f>
        <v>4</v>
      </c>
      <c r="M13" s="14">
        <f>IFERROR(VLOOKUP([1]Лист6!$A9,[1]info!$A$2:$E$28,5,FALSE),"-")</f>
        <v>47.25</v>
      </c>
      <c r="N13" s="13">
        <f>IFERROR(VLOOKUP([1]Лист6!$A9,[1]bio!$A$2:$B$26,2,FALSE),"-")</f>
        <v>7</v>
      </c>
      <c r="O13" s="14">
        <f>IFERROR(VLOOKUP([1]Лист6!$A9,[1]bio!$A$2:$E$26,5,FALSE),"-")</f>
        <v>50</v>
      </c>
      <c r="P13" s="38">
        <v>13</v>
      </c>
      <c r="Q13" s="39">
        <v>55.769230769230766</v>
      </c>
      <c r="R13" s="38">
        <v>1</v>
      </c>
      <c r="S13" s="39">
        <v>55</v>
      </c>
      <c r="T13" s="38">
        <v>4</v>
      </c>
      <c r="U13" s="39">
        <v>36.75</v>
      </c>
      <c r="V13" s="38" t="s">
        <v>47</v>
      </c>
      <c r="W13" s="39" t="s">
        <v>47</v>
      </c>
      <c r="X13" s="38" t="s">
        <v>47</v>
      </c>
      <c r="Y13" s="39" t="s">
        <v>47</v>
      </c>
      <c r="Z13" s="38" t="s">
        <v>47</v>
      </c>
      <c r="AA13" s="39" t="s">
        <v>47</v>
      </c>
      <c r="AB13" s="38">
        <v>36</v>
      </c>
      <c r="AC13" s="39">
        <v>54.333333333333336</v>
      </c>
      <c r="AD13" s="38">
        <v>3</v>
      </c>
      <c r="AE13" s="39">
        <v>76.333333333333329</v>
      </c>
    </row>
    <row r="14" spans="1:31" s="2" customFormat="1" ht="18.95" customHeight="1" x14ac:dyDescent="0.25">
      <c r="A14" s="12" t="s">
        <v>21</v>
      </c>
      <c r="B14" s="13">
        <f>IFERROR(VLOOKUP([1]Лист6!$A10,[1]rus!$A$2:$B$27,2,FALSE),"-")</f>
        <v>74</v>
      </c>
      <c r="C14" s="14">
        <f>IFERROR(VLOOKUP([1]Лист6!$A10,[1]rus!$A$2:$E$27,5,FALSE),"-")</f>
        <v>68.36486486486487</v>
      </c>
      <c r="D14" s="13">
        <f>IFERROR(VLOOKUP([1]Лист6!$A10,[1]matbaz!$A$2:$B$26,2,FALSE),"-")</f>
        <v>42</v>
      </c>
      <c r="E14" s="14">
        <f>IFERROR(VLOOKUP([1]Лист6!$A10,[1]matbaz!$A$2:$E$26,5,FALSE),"-")</f>
        <v>76.023809523809518</v>
      </c>
      <c r="F14" s="13">
        <f>IFERROR(VLOOKUP([1]Лист6!$A10,[1]matprof!$A$2:$B$27,2,FALSE),"-")</f>
        <v>32</v>
      </c>
      <c r="G14" s="14">
        <f>IFERROR(VLOOKUP([1]Лист6!$A10,[1]matprof!$A$2:$E$27,5,FALSE),"-")</f>
        <v>54.53125</v>
      </c>
      <c r="H14" s="13">
        <f>IFERROR(VLOOKUP([1]Лист6!$A10,[1]fiz!$A$2:$B$28,2,FALSE),"-")</f>
        <v>15</v>
      </c>
      <c r="I14" s="14">
        <f>IFERROR(VLOOKUP([1]Лист6!$A10,[1]fiz!$A$2:$E$28,5,FALSE),"-")</f>
        <v>49.866666666666667</v>
      </c>
      <c r="J14" s="13">
        <f>IFERROR(VLOOKUP([1]Лист6!$A10,[1]him!$A$2:$B$27,2,FALSE),"-")</f>
        <v>11</v>
      </c>
      <c r="K14" s="14">
        <f>IFERROR(VLOOKUP([1]Лист6!$A10,[1]him!$A$2:$E$27,5,FALSE),"-")</f>
        <v>63.454545454545453</v>
      </c>
      <c r="L14" s="13">
        <f>IFERROR(VLOOKUP([1]Лист6!$A10,[1]info!$A$2:$B$28,2,FALSE),"-")</f>
        <v>5</v>
      </c>
      <c r="M14" s="14">
        <f>IFERROR(VLOOKUP([1]Лист6!$A10,[1]info!$A$2:$E$28,5,FALSE),"-")</f>
        <v>68</v>
      </c>
      <c r="N14" s="13">
        <f>IFERROR(VLOOKUP([1]Лист6!$A10,[1]bio!$A$2:$B$26,2,FALSE),"-")</f>
        <v>20</v>
      </c>
      <c r="O14" s="14">
        <f>IFERROR(VLOOKUP([1]Лист6!$A10,[1]bio!$A$2:$E$26,5,FALSE),"-")</f>
        <v>53.95</v>
      </c>
      <c r="P14" s="38">
        <v>10</v>
      </c>
      <c r="Q14" s="39">
        <v>53.2</v>
      </c>
      <c r="R14" s="38">
        <v>1</v>
      </c>
      <c r="S14" s="39">
        <v>56</v>
      </c>
      <c r="T14" s="38">
        <v>5</v>
      </c>
      <c r="U14" s="39">
        <v>72.400000000000006</v>
      </c>
      <c r="V14" s="38" t="s">
        <v>47</v>
      </c>
      <c r="W14" s="39" t="s">
        <v>47</v>
      </c>
      <c r="X14" s="38" t="s">
        <v>47</v>
      </c>
      <c r="Y14" s="39" t="s">
        <v>47</v>
      </c>
      <c r="Z14" s="38" t="s">
        <v>47</v>
      </c>
      <c r="AA14" s="39" t="s">
        <v>47</v>
      </c>
      <c r="AB14" s="38">
        <v>43</v>
      </c>
      <c r="AC14" s="39">
        <v>56.069767441860463</v>
      </c>
      <c r="AD14" s="38">
        <v>3</v>
      </c>
      <c r="AE14" s="39">
        <v>53.666666666666664</v>
      </c>
    </row>
    <row r="15" spans="1:31" s="2" customFormat="1" ht="18.95" customHeight="1" x14ac:dyDescent="0.25">
      <c r="A15" s="12" t="s">
        <v>22</v>
      </c>
      <c r="B15" s="13">
        <f>IFERROR(VLOOKUP([1]Лист6!$A11,[1]rus!$A$2:$B$27,2,FALSE),"-")</f>
        <v>66</v>
      </c>
      <c r="C15" s="14">
        <f>IFERROR(VLOOKUP([1]Лист6!$A11,[1]rus!$A$2:$E$27,5,FALSE),"-")</f>
        <v>65.484848484848484</v>
      </c>
      <c r="D15" s="13">
        <f>IFERROR(VLOOKUP([1]Лист6!$A11,[1]matbaz!$A$2:$B$26,2,FALSE),"-")</f>
        <v>37</v>
      </c>
      <c r="E15" s="14">
        <f>IFERROR(VLOOKUP([1]Лист6!$A11,[1]matbaz!$A$2:$E$26,5,FALSE),"-")</f>
        <v>75.108108108108112</v>
      </c>
      <c r="F15" s="13">
        <f>IFERROR(VLOOKUP([1]Лист6!$A11,[1]matprof!$A$2:$B$27,2,FALSE),"-")</f>
        <v>28</v>
      </c>
      <c r="G15" s="14">
        <f>IFERROR(VLOOKUP([1]Лист6!$A11,[1]matprof!$A$2:$E$27,5,FALSE),"-")</f>
        <v>62.535714285714285</v>
      </c>
      <c r="H15" s="13">
        <f>IFERROR(VLOOKUP([1]Лист6!$A11,[1]fiz!$A$2:$B$28,2,FALSE),"-")</f>
        <v>9</v>
      </c>
      <c r="I15" s="14">
        <f>IFERROR(VLOOKUP([1]Лист6!$A11,[1]fiz!$A$2:$E$28,5,FALSE),"-")</f>
        <v>54.444444444444443</v>
      </c>
      <c r="J15" s="13">
        <f>IFERROR(VLOOKUP([1]Лист6!$A11,[1]him!$A$2:$B$27,2,FALSE),"-")</f>
        <v>8</v>
      </c>
      <c r="K15" s="14">
        <f>IFERROR(VLOOKUP([1]Лист6!$A11,[1]him!$A$2:$E$27,5,FALSE),"-")</f>
        <v>39.625</v>
      </c>
      <c r="L15" s="13">
        <f>IFERROR(VLOOKUP([1]Лист6!$A11,[1]info!$A$2:$B$28,2,FALSE),"-")</f>
        <v>5</v>
      </c>
      <c r="M15" s="14">
        <f>IFERROR(VLOOKUP([1]Лист6!$A11,[1]info!$A$2:$E$28,5,FALSE),"-")</f>
        <v>51</v>
      </c>
      <c r="N15" s="13">
        <f>IFERROR(VLOOKUP([1]Лист6!$A11,[1]bio!$A$2:$B$26,2,FALSE),"-")</f>
        <v>18</v>
      </c>
      <c r="O15" s="14">
        <f>IFERROR(VLOOKUP([1]Лист6!$A11,[1]bio!$A$2:$E$26,5,FALSE),"-")</f>
        <v>50.111111111111114</v>
      </c>
      <c r="P15" s="38">
        <v>16</v>
      </c>
      <c r="Q15" s="39">
        <v>66.5625</v>
      </c>
      <c r="R15" s="38" t="s">
        <v>47</v>
      </c>
      <c r="S15" s="39" t="s">
        <v>47</v>
      </c>
      <c r="T15" s="38">
        <v>3</v>
      </c>
      <c r="U15" s="39">
        <v>75.333333333333329</v>
      </c>
      <c r="V15" s="38" t="s">
        <v>47</v>
      </c>
      <c r="W15" s="39" t="s">
        <v>47</v>
      </c>
      <c r="X15" s="38" t="s">
        <v>47</v>
      </c>
      <c r="Y15" s="39" t="s">
        <v>47</v>
      </c>
      <c r="Z15" s="38" t="s">
        <v>47</v>
      </c>
      <c r="AA15" s="39" t="s">
        <v>47</v>
      </c>
      <c r="AB15" s="38">
        <v>37</v>
      </c>
      <c r="AC15" s="39">
        <v>62</v>
      </c>
      <c r="AD15" s="38">
        <v>2</v>
      </c>
      <c r="AE15" s="39">
        <v>63.5</v>
      </c>
    </row>
    <row r="16" spans="1:31" s="2" customFormat="1" ht="18.95" customHeight="1" x14ac:dyDescent="0.25">
      <c r="A16" s="12" t="s">
        <v>23</v>
      </c>
      <c r="B16" s="13">
        <f>IFERROR(VLOOKUP([1]Лист6!$A12,[1]rus!$A$2:$B$27,2,FALSE),"-")</f>
        <v>25</v>
      </c>
      <c r="C16" s="14">
        <f>IFERROR(VLOOKUP([1]Лист6!$A12,[1]rus!$A$2:$E$27,5,FALSE),"-")</f>
        <v>70.72</v>
      </c>
      <c r="D16" s="13">
        <f>IFERROR(VLOOKUP([1]Лист6!$A12,[1]matbaz!$A$2:$B$26,2,FALSE),"-")</f>
        <v>15</v>
      </c>
      <c r="E16" s="14">
        <f>IFERROR(VLOOKUP([1]Лист6!$A12,[1]matbaz!$A$2:$E$26,5,FALSE),"-")</f>
        <v>80.333333333333329</v>
      </c>
      <c r="F16" s="13">
        <f>IFERROR(VLOOKUP([1]Лист6!$A12,[1]matprof!$A$2:$B$27,2,FALSE),"-")</f>
        <v>10</v>
      </c>
      <c r="G16" s="14">
        <f>IFERROR(VLOOKUP([1]Лист6!$A12,[1]matprof!$A$2:$E$27,5,FALSE),"-")</f>
        <v>55.5</v>
      </c>
      <c r="H16" s="13">
        <f>IFERROR(VLOOKUP([1]Лист6!$A12,[1]fiz!$A$2:$B$28,2,FALSE),"-")</f>
        <v>4</v>
      </c>
      <c r="I16" s="14">
        <f>IFERROR(VLOOKUP([1]Лист6!$A12,[1]fiz!$A$2:$E$28,5,FALSE),"-")</f>
        <v>44.5</v>
      </c>
      <c r="J16" s="13">
        <f>IFERROR(VLOOKUP([1]Лист6!$A12,[1]him!$A$2:$B$27,2,FALSE),"-")</f>
        <v>8</v>
      </c>
      <c r="K16" s="14">
        <f>IFERROR(VLOOKUP([1]Лист6!$A12,[1]him!$A$2:$E$27,5,FALSE),"-")</f>
        <v>66.25</v>
      </c>
      <c r="L16" s="13">
        <f>IFERROR(VLOOKUP([1]Лист6!$A12,[1]info!$A$2:$B$28,2,FALSE),"-")</f>
        <v>1</v>
      </c>
      <c r="M16" s="14">
        <f>IFERROR(VLOOKUP([1]Лист6!$A12,[1]info!$A$2:$E$28,5,FALSE),"-")</f>
        <v>14</v>
      </c>
      <c r="N16" s="13">
        <f>IFERROR(VLOOKUP([1]Лист6!$A12,[1]bio!$A$2:$B$26,2,FALSE),"-")</f>
        <v>10</v>
      </c>
      <c r="O16" s="14">
        <f>IFERROR(VLOOKUP([1]Лист6!$A12,[1]bio!$A$2:$E$26,5,FALSE),"-")</f>
        <v>58.8</v>
      </c>
      <c r="P16" s="38">
        <v>6</v>
      </c>
      <c r="Q16" s="39">
        <v>62.333333333333336</v>
      </c>
      <c r="R16" s="38" t="s">
        <v>47</v>
      </c>
      <c r="S16" s="39" t="s">
        <v>47</v>
      </c>
      <c r="T16" s="38">
        <v>2</v>
      </c>
      <c r="U16" s="39">
        <v>41</v>
      </c>
      <c r="V16" s="38" t="s">
        <v>47</v>
      </c>
      <c r="W16" s="39" t="s">
        <v>47</v>
      </c>
      <c r="X16" s="38" t="s">
        <v>47</v>
      </c>
      <c r="Y16" s="39" t="s">
        <v>47</v>
      </c>
      <c r="Z16" s="38" t="s">
        <v>47</v>
      </c>
      <c r="AA16" s="39" t="s">
        <v>47</v>
      </c>
      <c r="AB16" s="38">
        <v>14</v>
      </c>
      <c r="AC16" s="39">
        <v>64</v>
      </c>
      <c r="AD16" s="38">
        <v>1</v>
      </c>
      <c r="AE16" s="39">
        <v>82</v>
      </c>
    </row>
    <row r="17" spans="1:31" s="2" customFormat="1" ht="18.95" customHeight="1" x14ac:dyDescent="0.25">
      <c r="A17" s="12" t="s">
        <v>24</v>
      </c>
      <c r="B17" s="13">
        <f>IFERROR(VLOOKUP([1]Лист6!$A13,[1]rus!$A$2:$B$27,2,FALSE),"-")</f>
        <v>98</v>
      </c>
      <c r="C17" s="14">
        <f>IFERROR(VLOOKUP([1]Лист6!$A13,[1]rus!$A$2:$E$27,5,FALSE),"-")</f>
        <v>64.775510204081627</v>
      </c>
      <c r="D17" s="13">
        <f>IFERROR(VLOOKUP([1]Лист6!$A13,[1]matbaz!$A$2:$B$26,2,FALSE),"-")</f>
        <v>48</v>
      </c>
      <c r="E17" s="14">
        <f>IFERROR(VLOOKUP([1]Лист6!$A13,[1]matbaz!$A$2:$E$26,5,FALSE),"-")</f>
        <v>76.854166666666671</v>
      </c>
      <c r="F17" s="13">
        <f>IFERROR(VLOOKUP([1]Лист6!$A13,[1]matprof!$A$2:$B$27,2,FALSE),"-")</f>
        <v>50</v>
      </c>
      <c r="G17" s="14">
        <f>IFERROR(VLOOKUP([1]Лист6!$A13,[1]matprof!$A$2:$E$27,5,FALSE),"-")</f>
        <v>55.8</v>
      </c>
      <c r="H17" s="13">
        <f>IFERROR(VLOOKUP([1]Лист6!$A13,[1]fiz!$A$2:$B$28,2,FALSE),"-")</f>
        <v>29</v>
      </c>
      <c r="I17" s="14">
        <f>IFERROR(VLOOKUP([1]Лист6!$A13,[1]fiz!$A$2:$E$28,5,FALSE),"-")</f>
        <v>49.482758620689658</v>
      </c>
      <c r="J17" s="13">
        <f>IFERROR(VLOOKUP([1]Лист6!$A13,[1]him!$A$2:$B$27,2,FALSE),"-")</f>
        <v>11</v>
      </c>
      <c r="K17" s="14">
        <f>IFERROR(VLOOKUP([1]Лист6!$A13,[1]him!$A$2:$E$27,5,FALSE),"-")</f>
        <v>54.363636363636367</v>
      </c>
      <c r="L17" s="13">
        <f>IFERROR(VLOOKUP([1]Лист6!$A13,[1]info!$A$2:$B$28,2,FALSE),"-")</f>
        <v>5</v>
      </c>
      <c r="M17" s="14">
        <f>IFERROR(VLOOKUP([1]Лист6!$A13,[1]info!$A$2:$E$28,5,FALSE),"-")</f>
        <v>51</v>
      </c>
      <c r="N17" s="13">
        <f>IFERROR(VLOOKUP([1]Лист6!$A13,[1]bio!$A$2:$B$26,2,FALSE),"-")</f>
        <v>16</v>
      </c>
      <c r="O17" s="14">
        <f>IFERROR(VLOOKUP([1]Лист6!$A13,[1]bio!$A$2:$E$26,5,FALSE),"-")</f>
        <v>55.4375</v>
      </c>
      <c r="P17" s="38">
        <v>18</v>
      </c>
      <c r="Q17" s="39">
        <v>56</v>
      </c>
      <c r="R17" s="38" t="s">
        <v>47</v>
      </c>
      <c r="S17" s="39" t="s">
        <v>47</v>
      </c>
      <c r="T17" s="38">
        <v>5</v>
      </c>
      <c r="U17" s="39">
        <v>78.400000000000006</v>
      </c>
      <c r="V17" s="38" t="s">
        <v>47</v>
      </c>
      <c r="W17" s="39" t="s">
        <v>47</v>
      </c>
      <c r="X17" s="38" t="s">
        <v>47</v>
      </c>
      <c r="Y17" s="39" t="s">
        <v>47</v>
      </c>
      <c r="Z17" s="38" t="s">
        <v>47</v>
      </c>
      <c r="AA17" s="39" t="s">
        <v>47</v>
      </c>
      <c r="AB17" s="38">
        <v>64</v>
      </c>
      <c r="AC17" s="39">
        <v>52.78125</v>
      </c>
      <c r="AD17" s="38">
        <v>5</v>
      </c>
      <c r="AE17" s="39">
        <v>66.599999999999994</v>
      </c>
    </row>
    <row r="18" spans="1:31" s="2" customFormat="1" ht="18.95" customHeight="1" x14ac:dyDescent="0.25">
      <c r="A18" s="12" t="s">
        <v>25</v>
      </c>
      <c r="B18" s="13">
        <f>IFERROR(VLOOKUP([1]Лист6!$A14,[1]rus!$A$2:$B$27,2,FALSE),"-")</f>
        <v>32</v>
      </c>
      <c r="C18" s="14">
        <f>IFERROR(VLOOKUP([1]Лист6!$A14,[1]rus!$A$2:$E$27,5,FALSE),"-")</f>
        <v>64.15625</v>
      </c>
      <c r="D18" s="13">
        <f>IFERROR(VLOOKUP([1]Лист6!$A14,[1]matbaz!$A$2:$B$26,2,FALSE),"-")</f>
        <v>17</v>
      </c>
      <c r="E18" s="14">
        <f>IFERROR(VLOOKUP([1]Лист6!$A14,[1]matbaz!$A$2:$E$26,5,FALSE),"-")</f>
        <v>72</v>
      </c>
      <c r="F18" s="13">
        <f>IFERROR(VLOOKUP([1]Лист6!$A14,[1]matprof!$A$2:$B$27,2,FALSE),"-")</f>
        <v>16</v>
      </c>
      <c r="G18" s="14">
        <f>IFERROR(VLOOKUP([1]Лист6!$A14,[1]matprof!$A$2:$E$27,5,FALSE),"-")</f>
        <v>60.6875</v>
      </c>
      <c r="H18" s="13">
        <f>IFERROR(VLOOKUP([1]Лист6!$A14,[1]fiz!$A$2:$B$28,2,FALSE),"-")</f>
        <v>9</v>
      </c>
      <c r="I18" s="14">
        <f>IFERROR(VLOOKUP([1]Лист6!$A14,[1]fiz!$A$2:$E$28,5,FALSE),"-")</f>
        <v>48</v>
      </c>
      <c r="J18" s="13">
        <f>IFERROR(VLOOKUP([1]Лист6!$A14,[1]him!$A$2:$B$27,2,FALSE),"-")</f>
        <v>5</v>
      </c>
      <c r="K18" s="14">
        <f>IFERROR(VLOOKUP([1]Лист6!$A14,[1]him!$A$2:$E$27,5,FALSE),"-")</f>
        <v>24.6</v>
      </c>
      <c r="L18" s="13">
        <f>IFERROR(VLOOKUP([1]Лист6!$A14,[1]info!$A$2:$B$28,2,FALSE),"-")</f>
        <v>2</v>
      </c>
      <c r="M18" s="14">
        <f>IFERROR(VLOOKUP([1]Лист6!$A14,[1]info!$A$2:$E$28,5,FALSE),"-")</f>
        <v>45</v>
      </c>
      <c r="N18" s="13">
        <f>IFERROR(VLOOKUP([1]Лист6!$A14,[1]bio!$A$2:$B$26,2,FALSE),"-")</f>
        <v>7</v>
      </c>
      <c r="O18" s="14">
        <f>IFERROR(VLOOKUP([1]Лист6!$A14,[1]bio!$A$2:$E$26,5,FALSE),"-")</f>
        <v>32.285714285714285</v>
      </c>
      <c r="P18" s="38">
        <v>9</v>
      </c>
      <c r="Q18" s="39">
        <v>65.111111111111114</v>
      </c>
      <c r="R18" s="38">
        <v>1</v>
      </c>
      <c r="S18" s="39">
        <v>46</v>
      </c>
      <c r="T18" s="38">
        <v>2</v>
      </c>
      <c r="U18" s="39">
        <v>49.5</v>
      </c>
      <c r="V18" s="38" t="s">
        <v>47</v>
      </c>
      <c r="W18" s="39" t="s">
        <v>47</v>
      </c>
      <c r="X18" s="38" t="s">
        <v>47</v>
      </c>
      <c r="Y18" s="39" t="s">
        <v>47</v>
      </c>
      <c r="Z18" s="38" t="s">
        <v>47</v>
      </c>
      <c r="AA18" s="39" t="s">
        <v>47</v>
      </c>
      <c r="AB18" s="38">
        <v>17</v>
      </c>
      <c r="AC18" s="39">
        <v>57.058823529411768</v>
      </c>
      <c r="AD18" s="38">
        <v>1</v>
      </c>
      <c r="AE18" s="39">
        <v>45</v>
      </c>
    </row>
    <row r="19" spans="1:31" s="2" customFormat="1" ht="18.95" customHeight="1" x14ac:dyDescent="0.25">
      <c r="A19" s="12" t="s">
        <v>26</v>
      </c>
      <c r="B19" s="13">
        <f>IFERROR(VLOOKUP([1]Лист6!$A15,[1]rus!$A$2:$B$27,2,FALSE),"-")</f>
        <v>34</v>
      </c>
      <c r="C19" s="14">
        <f>IFERROR(VLOOKUP([1]Лист6!$A15,[1]rus!$A$2:$E$27,5,FALSE),"-")</f>
        <v>68.705882352941174</v>
      </c>
      <c r="D19" s="13">
        <f>IFERROR(VLOOKUP([1]Лист6!$A15,[1]matbaz!$A$2:$B$26,2,FALSE),"-")</f>
        <v>27</v>
      </c>
      <c r="E19" s="14">
        <f>IFERROR(VLOOKUP([1]Лист6!$A15,[1]matbaz!$A$2:$E$26,5,FALSE),"-")</f>
        <v>80.222222222222229</v>
      </c>
      <c r="F19" s="13">
        <f>IFERROR(VLOOKUP([1]Лист6!$A15,[1]matprof!$A$2:$B$27,2,FALSE),"-")</f>
        <v>8</v>
      </c>
      <c r="G19" s="14">
        <f>IFERROR(VLOOKUP([1]Лист6!$A15,[1]matprof!$A$2:$E$27,5,FALSE),"-")</f>
        <v>47.5</v>
      </c>
      <c r="H19" s="13">
        <f>IFERROR(VLOOKUP([1]Лист6!$A15,[1]fiz!$A$2:$B$28,2,FALSE),"-")</f>
        <v>6</v>
      </c>
      <c r="I19" s="14">
        <f>IFERROR(VLOOKUP([1]Лист6!$A15,[1]fiz!$A$2:$E$28,5,FALSE),"-")</f>
        <v>50.166666666666664</v>
      </c>
      <c r="J19" s="13">
        <f>IFERROR(VLOOKUP([1]Лист6!$A15,[1]him!$A$2:$B$27,2,FALSE),"-")</f>
        <v>9</v>
      </c>
      <c r="K19" s="14">
        <f>IFERROR(VLOOKUP([1]Лист6!$A15,[1]him!$A$2:$E$27,5,FALSE),"-")</f>
        <v>60.666666666666664</v>
      </c>
      <c r="L19" s="13">
        <f>IFERROR(VLOOKUP([1]Лист6!$A15,[1]info!$A$2:$B$28,2,FALSE),"-")</f>
        <v>1</v>
      </c>
      <c r="M19" s="14">
        <f>IFERROR(VLOOKUP([1]Лист6!$A15,[1]info!$A$2:$E$28,5,FALSE),"-")</f>
        <v>34</v>
      </c>
      <c r="N19" s="13">
        <f>IFERROR(VLOOKUP([1]Лист6!$A15,[1]bio!$A$2:$B$26,2,FALSE),"-")</f>
        <v>11</v>
      </c>
      <c r="O19" s="14">
        <f>IFERROR(VLOOKUP([1]Лист6!$A15,[1]bio!$A$2:$E$26,5,FALSE),"-")</f>
        <v>59.727272727272727</v>
      </c>
      <c r="P19" s="38">
        <v>10</v>
      </c>
      <c r="Q19" s="39">
        <v>59.4</v>
      </c>
      <c r="R19" s="38">
        <v>1</v>
      </c>
      <c r="S19" s="39">
        <v>47</v>
      </c>
      <c r="T19" s="38">
        <v>4</v>
      </c>
      <c r="U19" s="39">
        <v>76.25</v>
      </c>
      <c r="V19" s="38" t="s">
        <v>47</v>
      </c>
      <c r="W19" s="39" t="s">
        <v>47</v>
      </c>
      <c r="X19" s="38" t="s">
        <v>47</v>
      </c>
      <c r="Y19" s="39" t="s">
        <v>47</v>
      </c>
      <c r="Z19" s="38" t="s">
        <v>47</v>
      </c>
      <c r="AA19" s="39" t="s">
        <v>47</v>
      </c>
      <c r="AB19" s="38">
        <v>17</v>
      </c>
      <c r="AC19" s="39">
        <v>61.352941176470587</v>
      </c>
      <c r="AD19" s="38">
        <v>4</v>
      </c>
      <c r="AE19" s="39">
        <v>77</v>
      </c>
    </row>
    <row r="20" spans="1:31" s="2" customFormat="1" ht="18.95" customHeight="1" x14ac:dyDescent="0.25">
      <c r="A20" s="12" t="s">
        <v>27</v>
      </c>
      <c r="B20" s="13">
        <f>IFERROR(VLOOKUP([1]Лист6!$A16,[1]rus!$A$2:$B$27,2,FALSE),"-")</f>
        <v>63</v>
      </c>
      <c r="C20" s="14">
        <f>IFERROR(VLOOKUP([1]Лист6!$A16,[1]rus!$A$2:$E$27,5,FALSE),"-")</f>
        <v>62.634920634920633</v>
      </c>
      <c r="D20" s="13">
        <f>IFERROR(VLOOKUP([1]Лист6!$A16,[1]matbaz!$A$2:$B$26,2,FALSE),"-")</f>
        <v>32</v>
      </c>
      <c r="E20" s="14">
        <f>IFERROR(VLOOKUP([1]Лист6!$A16,[1]matbaz!$A$2:$E$26,5,FALSE),"-")</f>
        <v>74.75</v>
      </c>
      <c r="F20" s="13">
        <f>IFERROR(VLOOKUP([1]Лист6!$A16,[1]matprof!$A$2:$B$27,2,FALSE),"-")</f>
        <v>30</v>
      </c>
      <c r="G20" s="14">
        <f>IFERROR(VLOOKUP([1]Лист6!$A16,[1]matprof!$A$2:$E$27,5,FALSE),"-")</f>
        <v>57.93333333333333</v>
      </c>
      <c r="H20" s="13">
        <f>IFERROR(VLOOKUP([1]Лист6!$A16,[1]fiz!$A$2:$B$28,2,FALSE),"-")</f>
        <v>13</v>
      </c>
      <c r="I20" s="14">
        <f>IFERROR(VLOOKUP([1]Лист6!$A16,[1]fiz!$A$2:$E$28,5,FALSE),"-")</f>
        <v>43.153846153846153</v>
      </c>
      <c r="J20" s="13">
        <f>IFERROR(VLOOKUP([1]Лист6!$A16,[1]him!$A$2:$B$27,2,FALSE),"-")</f>
        <v>5</v>
      </c>
      <c r="K20" s="14">
        <f>IFERROR(VLOOKUP([1]Лист6!$A16,[1]him!$A$2:$E$27,5,FALSE),"-")</f>
        <v>63</v>
      </c>
      <c r="L20" s="13">
        <f>IFERROR(VLOOKUP([1]Лист6!$A16,[1]info!$A$2:$B$28,2,FALSE),"-")</f>
        <v>5</v>
      </c>
      <c r="M20" s="14">
        <f>IFERROR(VLOOKUP([1]Лист6!$A16,[1]info!$A$2:$E$28,5,FALSE),"-")</f>
        <v>59</v>
      </c>
      <c r="N20" s="13">
        <f>IFERROR(VLOOKUP([1]Лист6!$A16,[1]bio!$A$2:$B$26,2,FALSE),"-")</f>
        <v>10</v>
      </c>
      <c r="O20" s="14">
        <f>IFERROR(VLOOKUP([1]Лист6!$A16,[1]bio!$A$2:$E$26,5,FALSE),"-")</f>
        <v>53.6</v>
      </c>
      <c r="P20" s="38">
        <v>8</v>
      </c>
      <c r="Q20" s="39">
        <v>60.125</v>
      </c>
      <c r="R20" s="38">
        <v>1</v>
      </c>
      <c r="S20" s="39">
        <v>50</v>
      </c>
      <c r="T20" s="38">
        <v>1</v>
      </c>
      <c r="U20" s="39">
        <v>56</v>
      </c>
      <c r="V20" s="38" t="s">
        <v>47</v>
      </c>
      <c r="W20" s="39" t="s">
        <v>47</v>
      </c>
      <c r="X20" s="38" t="s">
        <v>47</v>
      </c>
      <c r="Y20" s="39" t="s">
        <v>47</v>
      </c>
      <c r="Z20" s="38" t="s">
        <v>47</v>
      </c>
      <c r="AA20" s="39" t="s">
        <v>47</v>
      </c>
      <c r="AB20" s="38">
        <v>40</v>
      </c>
      <c r="AC20" s="39">
        <v>55.225000000000001</v>
      </c>
      <c r="AD20" s="38">
        <v>3</v>
      </c>
      <c r="AE20" s="39">
        <v>63</v>
      </c>
    </row>
    <row r="21" spans="1:31" s="2" customFormat="1" ht="18.95" customHeight="1" x14ac:dyDescent="0.25">
      <c r="A21" s="12" t="s">
        <v>28</v>
      </c>
      <c r="B21" s="13">
        <f>IFERROR(VLOOKUP([1]Лист6!$A17,[1]rus!$A$2:$B$27,2,FALSE),"-")</f>
        <v>31</v>
      </c>
      <c r="C21" s="14">
        <f>IFERROR(VLOOKUP([1]Лист6!$A17,[1]rus!$A$2:$E$27,5,FALSE),"-")</f>
        <v>55.548387096774192</v>
      </c>
      <c r="D21" s="13">
        <f>IFERROR(VLOOKUP([1]Лист6!$A17,[1]matbaz!$A$2:$B$26,2,FALSE),"-")</f>
        <v>19</v>
      </c>
      <c r="E21" s="14">
        <f>IFERROR(VLOOKUP([1]Лист6!$A17,[1]matbaz!$A$2:$E$26,5,FALSE),"-")</f>
        <v>80.315789473684205</v>
      </c>
      <c r="F21" s="13">
        <f>IFERROR(VLOOKUP([1]Лист6!$A17,[1]matprof!$A$2:$B$27,2,FALSE),"-")</f>
        <v>10</v>
      </c>
      <c r="G21" s="14">
        <f>IFERROR(VLOOKUP([1]Лист6!$A17,[1]matprof!$A$2:$E$27,5,FALSE),"-")</f>
        <v>63.8</v>
      </c>
      <c r="H21" s="13">
        <f>IFERROR(VLOOKUP([1]Лист6!$A17,[1]fiz!$A$2:$B$28,2,FALSE),"-")</f>
        <v>8</v>
      </c>
      <c r="I21" s="14">
        <f>IFERROR(VLOOKUP([1]Лист6!$A17,[1]fiz!$A$2:$E$28,5,FALSE),"-")</f>
        <v>49.125</v>
      </c>
      <c r="J21" s="13">
        <f>IFERROR(VLOOKUP([1]Лист6!$A17,[1]him!$A$2:$B$27,2,FALSE),"-")</f>
        <v>9</v>
      </c>
      <c r="K21" s="14">
        <f>IFERROR(VLOOKUP([1]Лист6!$A17,[1]him!$A$2:$E$27,5,FALSE),"-")</f>
        <v>37.777777777777779</v>
      </c>
      <c r="L21" s="13">
        <f>IFERROR(VLOOKUP([1]Лист6!$A17,[1]info!$A$2:$B$28,2,FALSE),"-")</f>
        <v>4</v>
      </c>
      <c r="M21" s="14">
        <f>IFERROR(VLOOKUP([1]Лист6!$A17,[1]info!$A$2:$E$28,5,FALSE),"-")</f>
        <v>41</v>
      </c>
      <c r="N21" s="13">
        <f>IFERROR(VLOOKUP([1]Лист6!$A17,[1]bio!$A$2:$B$26,2,FALSE),"-")</f>
        <v>11</v>
      </c>
      <c r="O21" s="14">
        <f>IFERROR(VLOOKUP([1]Лист6!$A17,[1]bio!$A$2:$E$26,5,FALSE),"-")</f>
        <v>43.363636363636367</v>
      </c>
      <c r="P21" s="38">
        <v>2</v>
      </c>
      <c r="Q21" s="39">
        <v>87</v>
      </c>
      <c r="R21" s="38" t="s">
        <v>47</v>
      </c>
      <c r="S21" s="39" t="s">
        <v>47</v>
      </c>
      <c r="T21" s="38" t="s">
        <v>47</v>
      </c>
      <c r="U21" s="39" t="s">
        <v>47</v>
      </c>
      <c r="V21" s="38" t="s">
        <v>47</v>
      </c>
      <c r="W21" s="39" t="s">
        <v>47</v>
      </c>
      <c r="X21" s="38" t="s">
        <v>47</v>
      </c>
      <c r="Y21" s="39" t="s">
        <v>47</v>
      </c>
      <c r="Z21" s="38" t="s">
        <v>47</v>
      </c>
      <c r="AA21" s="39" t="s">
        <v>47</v>
      </c>
      <c r="AB21" s="38">
        <v>8</v>
      </c>
      <c r="AC21" s="39">
        <v>57.625</v>
      </c>
      <c r="AD21" s="38" t="s">
        <v>47</v>
      </c>
      <c r="AE21" s="39" t="s">
        <v>47</v>
      </c>
    </row>
    <row r="22" spans="1:31" s="2" customFormat="1" ht="18.95" customHeight="1" x14ac:dyDescent="0.25">
      <c r="A22" s="12" t="s">
        <v>29</v>
      </c>
      <c r="B22" s="13">
        <f>IFERROR(VLOOKUP([1]Лист6!$A18,[1]rus!$A$2:$B$27,2,FALSE),"-")</f>
        <v>53</v>
      </c>
      <c r="C22" s="14">
        <f>IFERROR(VLOOKUP([1]Лист6!$A18,[1]rus!$A$2:$E$27,5,FALSE),"-")</f>
        <v>59.622641509433961</v>
      </c>
      <c r="D22" s="13">
        <f>IFERROR(VLOOKUP([1]Лист6!$A18,[1]matbaz!$A$2:$B$26,2,FALSE),"-")</f>
        <v>27</v>
      </c>
      <c r="E22" s="14">
        <f>IFERROR(VLOOKUP([1]Лист6!$A18,[1]matbaz!$A$2:$E$26,5,FALSE),"-")</f>
        <v>62.333333333333336</v>
      </c>
      <c r="F22" s="13">
        <f>IFERROR(VLOOKUP([1]Лист6!$A18,[1]matprof!$A$2:$B$27,2,FALSE),"-")</f>
        <v>28</v>
      </c>
      <c r="G22" s="14">
        <f>IFERROR(VLOOKUP([1]Лист6!$A18,[1]matprof!$A$2:$E$27,5,FALSE),"-")</f>
        <v>53</v>
      </c>
      <c r="H22" s="13">
        <f>IFERROR(VLOOKUP([1]Лист6!$A18,[1]fiz!$A$2:$B$28,2,FALSE),"-")</f>
        <v>6</v>
      </c>
      <c r="I22" s="14">
        <f>IFERROR(VLOOKUP([1]Лист6!$A18,[1]fiz!$A$2:$E$28,5,FALSE),"-")</f>
        <v>48</v>
      </c>
      <c r="J22" s="13">
        <f>IFERROR(VLOOKUP([1]Лист6!$A18,[1]him!$A$2:$B$27,2,FALSE),"-")</f>
        <v>8</v>
      </c>
      <c r="K22" s="14">
        <f>IFERROR(VLOOKUP([1]Лист6!$A18,[1]him!$A$2:$E$27,5,FALSE),"-")</f>
        <v>34.875</v>
      </c>
      <c r="L22" s="13">
        <f>IFERROR(VLOOKUP([1]Лист6!$A18,[1]info!$A$2:$B$28,2,FALSE),"-")</f>
        <v>8</v>
      </c>
      <c r="M22" s="14">
        <f>IFERROR(VLOOKUP([1]Лист6!$A18,[1]info!$A$2:$E$28,5,FALSE),"-")</f>
        <v>58</v>
      </c>
      <c r="N22" s="13">
        <f>IFERROR(VLOOKUP([1]Лист6!$A18,[1]bio!$A$2:$B$26,2,FALSE),"-")</f>
        <v>20</v>
      </c>
      <c r="O22" s="14">
        <f>IFERROR(VLOOKUP([1]Лист6!$A18,[1]bio!$A$2:$E$26,5,FALSE),"-")</f>
        <v>36.85</v>
      </c>
      <c r="P22" s="38">
        <v>9</v>
      </c>
      <c r="Q22" s="39">
        <v>51.222222222222221</v>
      </c>
      <c r="R22" s="38" t="s">
        <v>47</v>
      </c>
      <c r="S22" s="39" t="s">
        <v>47</v>
      </c>
      <c r="T22" s="38">
        <v>3</v>
      </c>
      <c r="U22" s="39">
        <v>60.666666666666664</v>
      </c>
      <c r="V22" s="38" t="s">
        <v>47</v>
      </c>
      <c r="W22" s="39" t="s">
        <v>47</v>
      </c>
      <c r="X22" s="38" t="s">
        <v>47</v>
      </c>
      <c r="Y22" s="39" t="s">
        <v>47</v>
      </c>
      <c r="Z22" s="38" t="s">
        <v>47</v>
      </c>
      <c r="AA22" s="39" t="s">
        <v>47</v>
      </c>
      <c r="AB22" s="38">
        <v>34</v>
      </c>
      <c r="AC22" s="39">
        <v>48.617647058823529</v>
      </c>
      <c r="AD22" s="38" t="s">
        <v>47</v>
      </c>
      <c r="AE22" s="39" t="s">
        <v>47</v>
      </c>
    </row>
    <row r="23" spans="1:31" s="2" customFormat="1" ht="18.95" customHeight="1" x14ac:dyDescent="0.25">
      <c r="A23" s="12" t="s">
        <v>30</v>
      </c>
      <c r="B23" s="13">
        <f>IFERROR(VLOOKUP([1]Лист6!$A19,[1]rus!$A$2:$B$27,2,FALSE),"-")</f>
        <v>39</v>
      </c>
      <c r="C23" s="14">
        <f>IFERROR(VLOOKUP([1]Лист6!$A19,[1]rus!$A$2:$E$27,5,FALSE),"-")</f>
        <v>63.794871794871796</v>
      </c>
      <c r="D23" s="13">
        <f>IFERROR(VLOOKUP([1]Лист6!$A19,[1]matbaz!$A$2:$B$26,2,FALSE),"-")</f>
        <v>27</v>
      </c>
      <c r="E23" s="14">
        <f>IFERROR(VLOOKUP([1]Лист6!$A19,[1]matbaz!$A$2:$E$26,5,FALSE),"-")</f>
        <v>71.296296296296291</v>
      </c>
      <c r="F23" s="13">
        <f>IFERROR(VLOOKUP([1]Лист6!$A19,[1]matprof!$A$2:$B$27,2,FALSE),"-")</f>
        <v>11</v>
      </c>
      <c r="G23" s="14">
        <f>IFERROR(VLOOKUP([1]Лист6!$A19,[1]matprof!$A$2:$E$27,5,FALSE),"-")</f>
        <v>56.545454545454547</v>
      </c>
      <c r="H23" s="13">
        <f>IFERROR(VLOOKUP([1]Лист6!$A19,[1]fiz!$A$2:$B$28,2,FALSE),"-")</f>
        <v>6</v>
      </c>
      <c r="I23" s="14">
        <f>IFERROR(VLOOKUP([1]Лист6!$A19,[1]fiz!$A$2:$E$28,5,FALSE),"-")</f>
        <v>36.833333333333336</v>
      </c>
      <c r="J23" s="13">
        <f>IFERROR(VLOOKUP([1]Лист6!$A19,[1]him!$A$2:$B$27,2,FALSE),"-")</f>
        <v>8</v>
      </c>
      <c r="K23" s="14">
        <f>IFERROR(VLOOKUP([1]Лист6!$A19,[1]him!$A$2:$E$27,5,FALSE),"-")</f>
        <v>39.625</v>
      </c>
      <c r="L23" s="13">
        <f>IFERROR(VLOOKUP([1]Лист6!$A19,[1]info!$A$2:$B$28,2,FALSE),"-")</f>
        <v>3</v>
      </c>
      <c r="M23" s="14">
        <f>IFERROR(VLOOKUP([1]Лист6!$A19,[1]info!$A$2:$E$28,5,FALSE),"-")</f>
        <v>54.666666666666664</v>
      </c>
      <c r="N23" s="13">
        <f>IFERROR(VLOOKUP([1]Лист6!$A19,[1]bio!$A$2:$B$26,2,FALSE),"-")</f>
        <v>15</v>
      </c>
      <c r="O23" s="14">
        <f>IFERROR(VLOOKUP([1]Лист6!$A19,[1]bio!$A$2:$E$26,5,FALSE),"-")</f>
        <v>47.6</v>
      </c>
      <c r="P23" s="38">
        <v>11</v>
      </c>
      <c r="Q23" s="39">
        <v>67</v>
      </c>
      <c r="R23" s="38" t="s">
        <v>47</v>
      </c>
      <c r="S23" s="39" t="s">
        <v>47</v>
      </c>
      <c r="T23" s="38" t="s">
        <v>47</v>
      </c>
      <c r="U23" s="39" t="s">
        <v>47</v>
      </c>
      <c r="V23" s="38" t="s">
        <v>47</v>
      </c>
      <c r="W23" s="39" t="s">
        <v>47</v>
      </c>
      <c r="X23" s="38" t="s">
        <v>47</v>
      </c>
      <c r="Y23" s="39" t="s">
        <v>47</v>
      </c>
      <c r="Z23" s="38" t="s">
        <v>47</v>
      </c>
      <c r="AA23" s="39" t="s">
        <v>47</v>
      </c>
      <c r="AB23" s="38">
        <v>29</v>
      </c>
      <c r="AC23" s="39">
        <v>56.551724137931032</v>
      </c>
      <c r="AD23" s="38">
        <v>2</v>
      </c>
      <c r="AE23" s="39">
        <v>42.5</v>
      </c>
    </row>
    <row r="24" spans="1:31" s="2" customFormat="1" ht="18.95" customHeight="1" x14ac:dyDescent="0.25">
      <c r="A24" s="12" t="s">
        <v>31</v>
      </c>
      <c r="B24" s="13">
        <f>IFERROR(VLOOKUP([1]Лист6!$A20,[1]rus!$A$2:$B$27,2,FALSE),"-")</f>
        <v>36</v>
      </c>
      <c r="C24" s="14">
        <f>IFERROR(VLOOKUP([1]Лист6!$A20,[1]rus!$A$2:$E$27,5,FALSE),"-")</f>
        <v>57.361111111111114</v>
      </c>
      <c r="D24" s="13">
        <f>IFERROR(VLOOKUP([1]Лист6!$A20,[1]matbaz!$A$2:$B$26,2,FALSE),"-")</f>
        <v>23</v>
      </c>
      <c r="E24" s="14">
        <f>IFERROR(VLOOKUP([1]Лист6!$A20,[1]matbaz!$A$2:$E$26,5,FALSE),"-")</f>
        <v>66.434782608695656</v>
      </c>
      <c r="F24" s="13">
        <f>IFERROR(VLOOKUP([1]Лист6!$A20,[1]matprof!$A$2:$B$27,2,FALSE),"-")</f>
        <v>11</v>
      </c>
      <c r="G24" s="14">
        <f>IFERROR(VLOOKUP([1]Лист6!$A20,[1]matprof!$A$2:$E$27,5,FALSE),"-")</f>
        <v>52</v>
      </c>
      <c r="H24" s="13">
        <f>IFERROR(VLOOKUP([1]Лист6!$A20,[1]fiz!$A$2:$B$28,2,FALSE),"-")</f>
        <v>4</v>
      </c>
      <c r="I24" s="14">
        <f>IFERROR(VLOOKUP([1]Лист6!$A20,[1]fiz!$A$2:$E$28,5,FALSE),"-")</f>
        <v>56.25</v>
      </c>
      <c r="J24" s="13">
        <f>IFERROR(VLOOKUP([1]Лист6!$A20,[1]him!$A$2:$B$27,2,FALSE),"-")</f>
        <v>2</v>
      </c>
      <c r="K24" s="14">
        <f>IFERROR(VLOOKUP([1]Лист6!$A20,[1]him!$A$2:$E$27,5,FALSE),"-")</f>
        <v>46</v>
      </c>
      <c r="L24" s="13">
        <f>IFERROR(VLOOKUP([1]Лист6!$A20,[1]info!$A$2:$B$28,2,FALSE),"-")</f>
        <v>1</v>
      </c>
      <c r="M24" s="14">
        <f>IFERROR(VLOOKUP([1]Лист6!$A20,[1]info!$A$2:$E$28,5,FALSE),"-")</f>
        <v>34</v>
      </c>
      <c r="N24" s="13">
        <f>IFERROR(VLOOKUP([1]Лист6!$A20,[1]bio!$A$2:$B$26,2,FALSE),"-")</f>
        <v>12</v>
      </c>
      <c r="O24" s="14">
        <f>IFERROR(VLOOKUP([1]Лист6!$A20,[1]bio!$A$2:$E$26,5,FALSE),"-")</f>
        <v>34.416666666666664</v>
      </c>
      <c r="P24" s="38">
        <v>6</v>
      </c>
      <c r="Q24" s="39">
        <v>50.166666666666664</v>
      </c>
      <c r="R24" s="38" t="s">
        <v>47</v>
      </c>
      <c r="S24" s="39" t="s">
        <v>47</v>
      </c>
      <c r="T24" s="38">
        <v>1</v>
      </c>
      <c r="U24" s="39">
        <v>87</v>
      </c>
      <c r="V24" s="38" t="s">
        <v>47</v>
      </c>
      <c r="W24" s="39" t="s">
        <v>47</v>
      </c>
      <c r="X24" s="38" t="s">
        <v>47</v>
      </c>
      <c r="Y24" s="39" t="s">
        <v>47</v>
      </c>
      <c r="Z24" s="38" t="s">
        <v>47</v>
      </c>
      <c r="AA24" s="39" t="s">
        <v>47</v>
      </c>
      <c r="AB24" s="38">
        <v>20</v>
      </c>
      <c r="AC24" s="39">
        <v>46.4</v>
      </c>
      <c r="AD24" s="38">
        <v>2</v>
      </c>
      <c r="AE24" s="39">
        <v>46</v>
      </c>
    </row>
    <row r="25" spans="1:31" s="2" customFormat="1" ht="18.95" customHeight="1" x14ac:dyDescent="0.25">
      <c r="A25" s="12" t="s">
        <v>32</v>
      </c>
      <c r="B25" s="13">
        <f>IFERROR(VLOOKUP([1]Лист6!$A21,[1]rus!$A$2:$B$27,2,FALSE),"-")</f>
        <v>145</v>
      </c>
      <c r="C25" s="14">
        <f>IFERROR(VLOOKUP([1]Лист6!$A21,[1]rus!$A$2:$E$27,5,FALSE),"-")</f>
        <v>63.758620689655174</v>
      </c>
      <c r="D25" s="13">
        <f>IFERROR(VLOOKUP([1]Лист6!$A21,[1]matbaz!$A$2:$B$26,2,FALSE),"-")</f>
        <v>91</v>
      </c>
      <c r="E25" s="14">
        <f>IFERROR(VLOOKUP([1]Лист6!$A21,[1]matbaz!$A$2:$E$26,5,FALSE),"-")</f>
        <v>71.769230769230774</v>
      </c>
      <c r="F25" s="13">
        <f>IFERROR(VLOOKUP([1]Лист6!$A21,[1]matprof!$A$2:$B$27,2,FALSE),"-")</f>
        <v>56</v>
      </c>
      <c r="G25" s="14">
        <f>IFERROR(VLOOKUP([1]Лист6!$A21,[1]matprof!$A$2:$E$27,5,FALSE),"-")</f>
        <v>57.357142857142854</v>
      </c>
      <c r="H25" s="13">
        <f>IFERROR(VLOOKUP([1]Лист6!$A21,[1]fiz!$A$2:$B$28,2,FALSE),"-")</f>
        <v>21</v>
      </c>
      <c r="I25" s="14">
        <f>IFERROR(VLOOKUP([1]Лист6!$A21,[1]fiz!$A$2:$E$28,5,FALSE),"-")</f>
        <v>45</v>
      </c>
      <c r="J25" s="13">
        <f>IFERROR(VLOOKUP([1]Лист6!$A21,[1]him!$A$2:$B$27,2,FALSE),"-")</f>
        <v>16</v>
      </c>
      <c r="K25" s="14">
        <f>IFERROR(VLOOKUP([1]Лист6!$A21,[1]him!$A$2:$E$27,5,FALSE),"-")</f>
        <v>49.5625</v>
      </c>
      <c r="L25" s="13">
        <f>IFERROR(VLOOKUP([1]Лист6!$A21,[1]info!$A$2:$B$28,2,FALSE),"-")</f>
        <v>11</v>
      </c>
      <c r="M25" s="14">
        <f>IFERROR(VLOOKUP([1]Лист6!$A21,[1]info!$A$2:$E$28,5,FALSE),"-")</f>
        <v>49.545454545454547</v>
      </c>
      <c r="N25" s="13">
        <f>IFERROR(VLOOKUP([1]Лист6!$A21,[1]bio!$A$2:$B$26,2,FALSE),"-")</f>
        <v>29</v>
      </c>
      <c r="O25" s="14">
        <f>IFERROR(VLOOKUP([1]Лист6!$A21,[1]bio!$A$2:$E$26,5,FALSE),"-")</f>
        <v>46.137931034482762</v>
      </c>
      <c r="P25" s="38">
        <v>26</v>
      </c>
      <c r="Q25" s="39">
        <v>61.115384615384613</v>
      </c>
      <c r="R25" s="38">
        <v>1</v>
      </c>
      <c r="S25" s="39">
        <v>41</v>
      </c>
      <c r="T25" s="38">
        <v>11</v>
      </c>
      <c r="U25" s="39">
        <v>71</v>
      </c>
      <c r="V25" s="38" t="s">
        <v>47</v>
      </c>
      <c r="W25" s="39" t="s">
        <v>47</v>
      </c>
      <c r="X25" s="38" t="s">
        <v>47</v>
      </c>
      <c r="Y25" s="39" t="s">
        <v>47</v>
      </c>
      <c r="Z25" s="38" t="s">
        <v>47</v>
      </c>
      <c r="AA25" s="39" t="s">
        <v>47</v>
      </c>
      <c r="AB25" s="38">
        <v>85</v>
      </c>
      <c r="AC25" s="39">
        <v>56.423529411764704</v>
      </c>
      <c r="AD25" s="38">
        <v>8</v>
      </c>
      <c r="AE25" s="39">
        <v>57.5</v>
      </c>
    </row>
    <row r="26" spans="1:31" s="2" customFormat="1" ht="18.95" customHeight="1" x14ac:dyDescent="0.25">
      <c r="A26" s="12" t="s">
        <v>33</v>
      </c>
      <c r="B26" s="13">
        <f>IFERROR(VLOOKUP([1]Лист6!$A22,[1]rus!$A$2:$B$27,2,FALSE),"-")</f>
        <v>92</v>
      </c>
      <c r="C26" s="14">
        <f>IFERROR(VLOOKUP([1]Лист6!$A22,[1]rus!$A$2:$E$27,5,FALSE),"-")</f>
        <v>66.065217391304344</v>
      </c>
      <c r="D26" s="13">
        <f>IFERROR(VLOOKUP([1]Лист6!$A22,[1]matbaz!$A$2:$B$26,2,FALSE),"-")</f>
        <v>55</v>
      </c>
      <c r="E26" s="14">
        <f>IFERROR(VLOOKUP([1]Лист6!$A22,[1]matbaz!$A$2:$E$26,5,FALSE),"-")</f>
        <v>69.599999999999994</v>
      </c>
      <c r="F26" s="13">
        <f>IFERROR(VLOOKUP([1]Лист6!$A22,[1]matprof!$A$2:$B$27,2,FALSE),"-")</f>
        <v>37</v>
      </c>
      <c r="G26" s="14">
        <f>IFERROR(VLOOKUP([1]Лист6!$A22,[1]matprof!$A$2:$E$27,5,FALSE),"-")</f>
        <v>60.405405405405403</v>
      </c>
      <c r="H26" s="13">
        <f>IFERROR(VLOOKUP([1]Лист6!$A22,[1]fiz!$A$2:$B$28,2,FALSE),"-")</f>
        <v>16</v>
      </c>
      <c r="I26" s="14">
        <f>IFERROR(VLOOKUP([1]Лист6!$A22,[1]fiz!$A$2:$E$28,5,FALSE),"-")</f>
        <v>58.8125</v>
      </c>
      <c r="J26" s="13">
        <f>IFERROR(VLOOKUP([1]Лист6!$A22,[1]him!$A$2:$B$27,2,FALSE),"-")</f>
        <v>8</v>
      </c>
      <c r="K26" s="14">
        <f>IFERROR(VLOOKUP([1]Лист6!$A22,[1]him!$A$2:$E$27,5,FALSE),"-")</f>
        <v>68.75</v>
      </c>
      <c r="L26" s="13">
        <f>IFERROR(VLOOKUP([1]Лист6!$A22,[1]info!$A$2:$B$28,2,FALSE),"-")</f>
        <v>10</v>
      </c>
      <c r="M26" s="14">
        <f>IFERROR(VLOOKUP([1]Лист6!$A22,[1]info!$A$2:$E$28,5,FALSE),"-")</f>
        <v>55.9</v>
      </c>
      <c r="N26" s="13">
        <f>IFERROR(VLOOKUP([1]Лист6!$A22,[1]bio!$A$2:$B$26,2,FALSE),"-")</f>
        <v>20</v>
      </c>
      <c r="O26" s="14">
        <f>IFERROR(VLOOKUP([1]Лист6!$A22,[1]bio!$A$2:$E$26,5,FALSE),"-")</f>
        <v>47.85</v>
      </c>
      <c r="P26" s="38">
        <v>23</v>
      </c>
      <c r="Q26" s="39">
        <v>59.869565217391305</v>
      </c>
      <c r="R26" s="38">
        <v>3</v>
      </c>
      <c r="S26" s="39">
        <v>50.666666666666664</v>
      </c>
      <c r="T26" s="38">
        <v>4</v>
      </c>
      <c r="U26" s="39">
        <v>63.5</v>
      </c>
      <c r="V26" s="38" t="s">
        <v>47</v>
      </c>
      <c r="W26" s="39" t="s">
        <v>47</v>
      </c>
      <c r="X26" s="38" t="s">
        <v>47</v>
      </c>
      <c r="Y26" s="39" t="s">
        <v>47</v>
      </c>
      <c r="Z26" s="38" t="s">
        <v>47</v>
      </c>
      <c r="AA26" s="39" t="s">
        <v>47</v>
      </c>
      <c r="AB26" s="38">
        <v>57</v>
      </c>
      <c r="AC26" s="39">
        <v>57.157894736842103</v>
      </c>
      <c r="AD26" s="38">
        <v>3</v>
      </c>
      <c r="AE26" s="39">
        <v>66.333333333333329</v>
      </c>
    </row>
    <row r="27" spans="1:31" s="2" customFormat="1" ht="18.95" customHeight="1" x14ac:dyDescent="0.25">
      <c r="A27" s="12" t="s">
        <v>34</v>
      </c>
      <c r="B27" s="13">
        <f>IFERROR(VLOOKUP([1]Лист6!$A23,[1]rus!$A$2:$B$27,2,FALSE),"-")</f>
        <v>128</v>
      </c>
      <c r="C27" s="14">
        <f>IFERROR(VLOOKUP([1]Лист6!$A23,[1]rus!$A$2:$E$27,5,FALSE),"-")</f>
        <v>64.9921875</v>
      </c>
      <c r="D27" s="13">
        <f>IFERROR(VLOOKUP([1]Лист6!$A23,[1]matbaz!$A$2:$B$26,2,FALSE),"-")</f>
        <v>68</v>
      </c>
      <c r="E27" s="14">
        <f>IFERROR(VLOOKUP([1]Лист6!$A23,[1]matbaz!$A$2:$E$26,5,FALSE),"-")</f>
        <v>67.647058823529406</v>
      </c>
      <c r="F27" s="13">
        <f>IFERROR(VLOOKUP([1]Лист6!$A23,[1]matprof!$A$2:$B$27,2,FALSE),"-")</f>
        <v>65</v>
      </c>
      <c r="G27" s="14">
        <f>IFERROR(VLOOKUP([1]Лист6!$A23,[1]matprof!$A$2:$E$27,5,FALSE),"-")</f>
        <v>54.507692307692309</v>
      </c>
      <c r="H27" s="13">
        <f>IFERROR(VLOOKUP([1]Лист6!$A23,[1]fiz!$A$2:$B$28,2,FALSE),"-")</f>
        <v>26</v>
      </c>
      <c r="I27" s="14">
        <f>IFERROR(VLOOKUP([1]Лист6!$A23,[1]fiz!$A$2:$E$28,5,FALSE),"-")</f>
        <v>44.807692307692307</v>
      </c>
      <c r="J27" s="13">
        <f>IFERROR(VLOOKUP([1]Лист6!$A23,[1]him!$A$2:$B$27,2,FALSE),"-")</f>
        <v>20</v>
      </c>
      <c r="K27" s="14">
        <f>IFERROR(VLOOKUP([1]Лист6!$A23,[1]him!$A$2:$E$27,5,FALSE),"-")</f>
        <v>52.8</v>
      </c>
      <c r="L27" s="13">
        <f>IFERROR(VLOOKUP([1]Лист6!$A23,[1]info!$A$2:$B$28,2,FALSE),"-")</f>
        <v>16</v>
      </c>
      <c r="M27" s="14">
        <f>IFERROR(VLOOKUP([1]Лист6!$A23,[1]info!$A$2:$E$28,5,FALSE),"-")</f>
        <v>45.4375</v>
      </c>
      <c r="N27" s="13">
        <f>IFERROR(VLOOKUP([1]Лист6!$A23,[1]bio!$A$2:$B$26,2,FALSE),"-")</f>
        <v>33</v>
      </c>
      <c r="O27" s="14">
        <f>IFERROR(VLOOKUP([1]Лист6!$A23,[1]bio!$A$2:$E$26,5,FALSE),"-")</f>
        <v>47.787878787878789</v>
      </c>
      <c r="P27" s="38">
        <v>18</v>
      </c>
      <c r="Q27" s="39">
        <v>56.222222222222221</v>
      </c>
      <c r="R27" s="38">
        <v>4</v>
      </c>
      <c r="S27" s="39">
        <v>51.75</v>
      </c>
      <c r="T27" s="38">
        <v>13</v>
      </c>
      <c r="U27" s="39">
        <v>58.307692307692307</v>
      </c>
      <c r="V27" s="38" t="s">
        <v>47</v>
      </c>
      <c r="W27" s="39" t="s">
        <v>47</v>
      </c>
      <c r="X27" s="38" t="s">
        <v>47</v>
      </c>
      <c r="Y27" s="39" t="s">
        <v>47</v>
      </c>
      <c r="Z27" s="38" t="s">
        <v>47</v>
      </c>
      <c r="AA27" s="39" t="s">
        <v>47</v>
      </c>
      <c r="AB27" s="38">
        <v>78</v>
      </c>
      <c r="AC27" s="39">
        <v>55.320512820512818</v>
      </c>
      <c r="AD27" s="38">
        <v>4</v>
      </c>
      <c r="AE27" s="39">
        <v>52.75</v>
      </c>
    </row>
    <row r="28" spans="1:31" s="2" customFormat="1" ht="18.95" customHeight="1" x14ac:dyDescent="0.25">
      <c r="A28" s="12" t="s">
        <v>35</v>
      </c>
      <c r="B28" s="13">
        <f>IFERROR(VLOOKUP([1]Лист6!$A24,[1]rus!$A$2:$B$27,2,FALSE),"-")</f>
        <v>32</v>
      </c>
      <c r="C28" s="14">
        <f>IFERROR(VLOOKUP([1]Лист6!$A24,[1]rus!$A$2:$E$27,5,FALSE),"-")</f>
        <v>63.15625</v>
      </c>
      <c r="D28" s="13">
        <f>IFERROR(VLOOKUP([1]Лист6!$A24,[1]matbaz!$A$2:$B$26,2,FALSE),"-")</f>
        <v>17</v>
      </c>
      <c r="E28" s="14">
        <f>IFERROR(VLOOKUP([1]Лист6!$A24,[1]matbaz!$A$2:$E$26,5,FALSE),"-")</f>
        <v>60.411764705882355</v>
      </c>
      <c r="F28" s="13">
        <f>IFERROR(VLOOKUP([1]Лист6!$A24,[1]matprof!$A$2:$B$27,2,FALSE),"-")</f>
        <v>15</v>
      </c>
      <c r="G28" s="14">
        <f>IFERROR(VLOOKUP([1]Лист6!$A24,[1]matprof!$A$2:$E$27,5,FALSE),"-")</f>
        <v>53.733333333333334</v>
      </c>
      <c r="H28" s="13">
        <f>IFERROR(VLOOKUP([1]Лист6!$A24,[1]fiz!$A$2:$B$28,2,FALSE),"-")</f>
        <v>8</v>
      </c>
      <c r="I28" s="14">
        <f>IFERROR(VLOOKUP([1]Лист6!$A24,[1]fiz!$A$2:$E$28,5,FALSE),"-")</f>
        <v>45.75</v>
      </c>
      <c r="J28" s="13">
        <f>IFERROR(VLOOKUP([1]Лист6!$A24,[1]him!$A$2:$B$27,2,FALSE),"-")</f>
        <v>4</v>
      </c>
      <c r="K28" s="14">
        <f>IFERROR(VLOOKUP([1]Лист6!$A24,[1]him!$A$2:$E$27,5,FALSE),"-")</f>
        <v>53</v>
      </c>
      <c r="L28" s="13">
        <f>IFERROR(VLOOKUP([1]Лист6!$A24,[1]info!$A$2:$B$28,2,FALSE),"-")</f>
        <v>4</v>
      </c>
      <c r="M28" s="14">
        <f>IFERROR(VLOOKUP([1]Лист6!$A24,[1]info!$A$2:$E$28,5,FALSE),"-")</f>
        <v>48</v>
      </c>
      <c r="N28" s="13">
        <f>IFERROR(VLOOKUP([1]Лист6!$A24,[1]bio!$A$2:$B$26,2,FALSE),"-")</f>
        <v>12</v>
      </c>
      <c r="O28" s="14">
        <f>IFERROR(VLOOKUP([1]Лист6!$A24,[1]bio!$A$2:$E$26,5,FALSE),"-")</f>
        <v>47.333333333333336</v>
      </c>
      <c r="P28" s="38">
        <v>3</v>
      </c>
      <c r="Q28" s="39">
        <v>54</v>
      </c>
      <c r="R28" s="38" t="s">
        <v>47</v>
      </c>
      <c r="S28" s="39" t="s">
        <v>47</v>
      </c>
      <c r="T28" s="38">
        <v>3</v>
      </c>
      <c r="U28" s="39">
        <v>60.666666666666664</v>
      </c>
      <c r="V28" s="38" t="s">
        <v>47</v>
      </c>
      <c r="W28" s="39" t="s">
        <v>47</v>
      </c>
      <c r="X28" s="38" t="s">
        <v>47</v>
      </c>
      <c r="Y28" s="39" t="s">
        <v>47</v>
      </c>
      <c r="Z28" s="38" t="s">
        <v>47</v>
      </c>
      <c r="AA28" s="39" t="s">
        <v>47</v>
      </c>
      <c r="AB28" s="38">
        <v>20</v>
      </c>
      <c r="AC28" s="39">
        <v>53.75</v>
      </c>
      <c r="AD28" s="38">
        <v>2</v>
      </c>
      <c r="AE28" s="39">
        <v>45.5</v>
      </c>
    </row>
    <row r="29" spans="1:31" s="2" customFormat="1" ht="18.95" customHeight="1" x14ac:dyDescent="0.25">
      <c r="A29" s="12" t="s">
        <v>36</v>
      </c>
      <c r="B29" s="13">
        <f>IFERROR(VLOOKUP([1]Лист6!$A25,[1]rus!$A$2:$B$27,2,FALSE),"-")</f>
        <v>46</v>
      </c>
      <c r="C29" s="14">
        <f>IFERROR(VLOOKUP([1]Лист6!$A25,[1]rus!$A$2:$E$27,5,FALSE),"-")</f>
        <v>68.282608695652172</v>
      </c>
      <c r="D29" s="13">
        <f>IFERROR(VLOOKUP([1]Лист6!$A25,[1]matbaz!$A$2:$B$26,2,FALSE),"-")</f>
        <v>23</v>
      </c>
      <c r="E29" s="14">
        <f>IFERROR(VLOOKUP([1]Лист6!$A25,[1]matbaz!$A$2:$E$26,5,FALSE),"-")</f>
        <v>78.869565217391298</v>
      </c>
      <c r="F29" s="13">
        <f>IFERROR(VLOOKUP([1]Лист6!$A25,[1]matprof!$A$2:$B$27,2,FALSE),"-")</f>
        <v>19</v>
      </c>
      <c r="G29" s="14">
        <f>IFERROR(VLOOKUP([1]Лист6!$A25,[1]matprof!$A$2:$E$27,5,FALSE),"-")</f>
        <v>62.315789473684212</v>
      </c>
      <c r="H29" s="13">
        <f>IFERROR(VLOOKUP([1]Лист6!$A25,[1]fiz!$A$2:$B$28,2,FALSE),"-")</f>
        <v>8</v>
      </c>
      <c r="I29" s="14">
        <f>IFERROR(VLOOKUP([1]Лист6!$A25,[1]fiz!$A$2:$E$28,5,FALSE),"-")</f>
        <v>42</v>
      </c>
      <c r="J29" s="13">
        <f>IFERROR(VLOOKUP([1]Лист6!$A25,[1]him!$A$2:$B$27,2,FALSE),"-")</f>
        <v>4</v>
      </c>
      <c r="K29" s="14">
        <f>IFERROR(VLOOKUP([1]Лист6!$A25,[1]him!$A$2:$E$27,5,FALSE),"-")</f>
        <v>45.75</v>
      </c>
      <c r="L29" s="13">
        <f>IFERROR(VLOOKUP([1]Лист6!$A25,[1]info!$A$2:$B$28,2,FALSE),"-")</f>
        <v>8</v>
      </c>
      <c r="M29" s="14">
        <f>IFERROR(VLOOKUP([1]Лист6!$A25,[1]info!$A$2:$E$28,5,FALSE),"-")</f>
        <v>52.875</v>
      </c>
      <c r="N29" s="13">
        <f>IFERROR(VLOOKUP([1]Лист6!$A25,[1]bio!$A$2:$B$26,2,FALSE),"-")</f>
        <v>11</v>
      </c>
      <c r="O29" s="14">
        <f>IFERROR(VLOOKUP([1]Лист6!$A25,[1]bio!$A$2:$E$26,5,FALSE),"-")</f>
        <v>48.727272727272727</v>
      </c>
      <c r="P29" s="38">
        <v>6</v>
      </c>
      <c r="Q29" s="39">
        <v>53</v>
      </c>
      <c r="R29" s="38" t="s">
        <v>47</v>
      </c>
      <c r="S29" s="39" t="s">
        <v>47</v>
      </c>
      <c r="T29" s="38">
        <v>2</v>
      </c>
      <c r="U29" s="39">
        <v>74</v>
      </c>
      <c r="V29" s="38" t="s">
        <v>47</v>
      </c>
      <c r="W29" s="39" t="s">
        <v>47</v>
      </c>
      <c r="X29" s="38" t="s">
        <v>47</v>
      </c>
      <c r="Y29" s="39" t="s">
        <v>47</v>
      </c>
      <c r="Z29" s="38" t="s">
        <v>47</v>
      </c>
      <c r="AA29" s="39" t="s">
        <v>47</v>
      </c>
      <c r="AB29" s="38">
        <v>27</v>
      </c>
      <c r="AC29" s="39">
        <v>50.703703703703702</v>
      </c>
      <c r="AD29" s="38">
        <v>5</v>
      </c>
      <c r="AE29" s="39">
        <v>59.2</v>
      </c>
    </row>
    <row r="30" spans="1:31" s="2" customFormat="1" ht="25.5" customHeight="1" thickBot="1" x14ac:dyDescent="0.3">
      <c r="A30" s="12" t="s">
        <v>37</v>
      </c>
      <c r="B30" s="15">
        <f>IFERROR(VLOOKUP([1]Лист6!$A26,[1]rus!$A$2:$B$27,2,FALSE),"-")</f>
        <v>5</v>
      </c>
      <c r="C30" s="16">
        <f>IFERROR(VLOOKUP([1]Лист6!$A26,[1]rus!$A$2:$E$27,5,FALSE),"-")</f>
        <v>73</v>
      </c>
      <c r="D30" s="15" t="str">
        <f>IFERROR(VLOOKUP([1]Лист6!$A26,[1]matbaz!$A$2:$B$26,2,FALSE),"-")</f>
        <v>-</v>
      </c>
      <c r="E30" s="16" t="str">
        <f>IFERROR(VLOOKUP([1]Лист6!$A26,[1]matbaz!$A$2:$E$26,5,FALSE),"-")</f>
        <v>-</v>
      </c>
      <c r="F30" s="15">
        <f>IFERROR(VLOOKUP([1]Лист6!$A26,[1]matprof!$A$2:$B$27,2,FALSE),"-")</f>
        <v>4</v>
      </c>
      <c r="G30" s="16">
        <f>IFERROR(VLOOKUP([1]Лист6!$A26,[1]matprof!$A$2:$E$27,5,FALSE),"-")</f>
        <v>40</v>
      </c>
      <c r="H30" s="17">
        <f>IFERROR(VLOOKUP([1]Лист6!$A26,[1]fiz!$A$2:$B$28,2,FALSE),"-")</f>
        <v>3</v>
      </c>
      <c r="I30" s="16">
        <f>IFERROR(VLOOKUP([1]Лист6!$A26,[1]fiz!$A$2:$E$28,5,FALSE),"-")</f>
        <v>38.333333333333336</v>
      </c>
      <c r="J30" s="17" t="str">
        <f>IFERROR(VLOOKUP([1]Лист6!$A26,[1]him!$A$2:$B$27,2,FALSE),"-")</f>
        <v>-</v>
      </c>
      <c r="K30" s="16" t="str">
        <f>IFERROR(VLOOKUP([1]Лист6!$A26,[1]him!$A$2:$E$27,5,FALSE),"-")</f>
        <v>-</v>
      </c>
      <c r="L30" s="15" t="str">
        <f>IFERROR(VLOOKUP([1]Лист6!$A26,[1]info!$A$2:$B$28,2,FALSE),"-")</f>
        <v>-</v>
      </c>
      <c r="M30" s="18" t="str">
        <f>IFERROR(VLOOKUP([1]Лист6!$A26,[1]info!$A$2:$E$28,5,FALSE),"-")</f>
        <v>-</v>
      </c>
      <c r="N30" s="17" t="str">
        <f>IFERROR(VLOOKUP([1]Лист6!$A26,[1]bio!$A$2:$B$26,2,FALSE),"-")</f>
        <v>-</v>
      </c>
      <c r="O30" s="16" t="str">
        <f>IFERROR(VLOOKUP([1]Лист6!$A26,[1]bio!$A$2:$E$26,5,FALSE),"-")</f>
        <v>-</v>
      </c>
      <c r="P30" s="40" t="s">
        <v>47</v>
      </c>
      <c r="Q30" s="41" t="s">
        <v>47</v>
      </c>
      <c r="R30" s="40" t="s">
        <v>47</v>
      </c>
      <c r="S30" s="41" t="s">
        <v>47</v>
      </c>
      <c r="T30" s="40">
        <v>1</v>
      </c>
      <c r="U30" s="41">
        <v>91</v>
      </c>
      <c r="V30" s="40" t="s">
        <v>47</v>
      </c>
      <c r="W30" s="41" t="s">
        <v>47</v>
      </c>
      <c r="X30" s="40" t="s">
        <v>47</v>
      </c>
      <c r="Y30" s="41" t="s">
        <v>47</v>
      </c>
      <c r="Z30" s="40" t="s">
        <v>47</v>
      </c>
      <c r="AA30" s="41" t="s">
        <v>47</v>
      </c>
      <c r="AB30" s="40">
        <v>2</v>
      </c>
      <c r="AC30" s="41">
        <v>79</v>
      </c>
      <c r="AD30" s="40" t="s">
        <v>47</v>
      </c>
      <c r="AE30" s="41" t="s">
        <v>47</v>
      </c>
    </row>
    <row r="31" spans="1:31" s="22" customFormat="1" ht="14.25" customHeight="1" thickBot="1" x14ac:dyDescent="0.3">
      <c r="A31" s="19" t="s">
        <v>38</v>
      </c>
      <c r="B31" s="20">
        <f>SUM(B6:B30)</f>
        <v>4910</v>
      </c>
      <c r="C31" s="21">
        <f>SUM([1]!Таблица__192.168.7.12_otchety_rus_sr_bal[Summa])/Основное!B31</f>
        <v>67.181873727087577</v>
      </c>
      <c r="D31" s="20">
        <f>SUM(D6:D30)</f>
        <v>2601</v>
      </c>
      <c r="E31" s="21">
        <f>SUM([1]!Таблица__192.168.7.12_otchety_matbaz_sr_bal[Summa])/Основное!D31</f>
        <v>70.6724336793541</v>
      </c>
      <c r="F31" s="20">
        <f>SUM(F6:F30)</f>
        <v>2370</v>
      </c>
      <c r="G31" s="21">
        <f>SUM([1]!Таблица__192.168.7.12_otchety_matprof_sr_bal[Summa])/Основное!F31</f>
        <v>57.939662447257383</v>
      </c>
      <c r="H31" s="20">
        <f>SUM(H6:H30)</f>
        <v>967</v>
      </c>
      <c r="I31" s="21">
        <f>SUM([1]!Таблица__192.168.7.12_otchety_fiz_sr_bal[Summa])/Основное!H31</f>
        <v>49.808686659772491</v>
      </c>
      <c r="J31" s="20">
        <f>SUM(J6:J30)</f>
        <v>563</v>
      </c>
      <c r="K31" s="21">
        <f>SUM([1]!Таблица__192.168.7.12_otchety_him_sr_bal[Summa])/Основное!J31</f>
        <v>56.392539964476022</v>
      </c>
      <c r="L31" s="20">
        <f>SUM(L6:L30)</f>
        <v>908</v>
      </c>
      <c r="M31" s="21">
        <f>SUM([1]!Таблица__192.168.7.12_otchety_info_sr_bal[Summa])/Основное!L31</f>
        <v>56.351321585903086</v>
      </c>
      <c r="N31" s="20">
        <f>SUM(N6:N30)</f>
        <v>921</v>
      </c>
      <c r="O31" s="21">
        <f>SUM([1]!Таблица__192.168.7.12_otchety_bio_sr_bal[Summa])/Основное!N31</f>
        <v>49.312703583061889</v>
      </c>
      <c r="P31" s="42">
        <v>791</v>
      </c>
      <c r="Q31" s="43">
        <v>58.371681415929203</v>
      </c>
      <c r="R31" s="42">
        <v>62</v>
      </c>
      <c r="S31" s="43">
        <v>56.838709677419352</v>
      </c>
      <c r="T31" s="42">
        <v>603</v>
      </c>
      <c r="U31" s="43">
        <v>70.058043117744617</v>
      </c>
      <c r="V31" s="42">
        <v>13</v>
      </c>
      <c r="W31" s="43">
        <v>62.615384615384613</v>
      </c>
      <c r="X31" s="42">
        <v>4</v>
      </c>
      <c r="Y31" s="43">
        <v>67.5</v>
      </c>
      <c r="Z31" s="42">
        <v>0</v>
      </c>
      <c r="AA31" s="43" t="e">
        <v>#DIV/0!</v>
      </c>
      <c r="AB31" s="42">
        <v>2565</v>
      </c>
      <c r="AC31" s="43">
        <v>57.721247563352826</v>
      </c>
      <c r="AD31" s="42">
        <v>293</v>
      </c>
      <c r="AE31" s="43">
        <v>57.703071672354952</v>
      </c>
    </row>
  </sheetData>
  <mergeCells count="18">
    <mergeCell ref="AD4:AE4"/>
    <mergeCell ref="P4:Q4"/>
    <mergeCell ref="R4:S4"/>
    <mergeCell ref="T4:U4"/>
    <mergeCell ref="V4:W4"/>
    <mergeCell ref="X4:Y4"/>
    <mergeCell ref="Z4:AA4"/>
    <mergeCell ref="AB4:AC4"/>
    <mergeCell ref="A1:O1"/>
    <mergeCell ref="A2:O2"/>
    <mergeCell ref="A4:A5"/>
    <mergeCell ref="B4:C4"/>
    <mergeCell ref="D4:E4"/>
    <mergeCell ref="F4:G4"/>
    <mergeCell ref="H4:I4"/>
    <mergeCell ref="J4:K4"/>
    <mergeCell ref="L4:M4"/>
    <mergeCell ref="N4:O4"/>
  </mergeCells>
  <pageMargins left="0.59055118110236227" right="1.1811023622047245" top="0.39370078740157483" bottom="0.39370078740157483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Савельев</dc:creator>
  <cp:lastModifiedBy>Александр Макаров</cp:lastModifiedBy>
  <dcterms:created xsi:type="dcterms:W3CDTF">2022-10-28T10:49:40Z</dcterms:created>
  <dcterms:modified xsi:type="dcterms:W3CDTF">2023-04-05T09:33:42Z</dcterms:modified>
</cp:coreProperties>
</file>